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จัดคนสู่ตำแหน่ง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K4"/>
  <c r="L4"/>
  <c r="J178"/>
  <c r="J179"/>
  <c r="J180"/>
  <c r="J122"/>
  <c r="J123"/>
  <c r="J177"/>
  <c r="J167"/>
  <c r="K161"/>
  <c r="K132"/>
  <c r="K69"/>
  <c r="J182"/>
  <c r="J171"/>
  <c r="J172"/>
  <c r="J173"/>
  <c r="J174"/>
  <c r="J175"/>
  <c r="J176"/>
  <c r="J170"/>
  <c r="J166"/>
  <c r="J165"/>
  <c r="J161"/>
  <c r="J150"/>
  <c r="J151"/>
  <c r="J149"/>
  <c r="J146"/>
  <c r="J141"/>
  <c r="J139"/>
  <c r="J137"/>
  <c r="J135"/>
  <c r="J134"/>
  <c r="J132"/>
  <c r="J120"/>
  <c r="J121"/>
  <c r="J119"/>
  <c r="J116"/>
  <c r="J115"/>
  <c r="J114"/>
  <c r="J113"/>
  <c r="J108"/>
  <c r="J107"/>
  <c r="J105"/>
  <c r="J104"/>
  <c r="J87"/>
  <c r="J88"/>
  <c r="J89"/>
  <c r="J90"/>
  <c r="J86"/>
  <c r="J80"/>
  <c r="J79"/>
  <c r="J78"/>
  <c r="J74"/>
  <c r="J73"/>
  <c r="J71"/>
  <c r="J69"/>
  <c r="J45"/>
  <c r="J46"/>
  <c r="J47"/>
  <c r="J48"/>
  <c r="J49"/>
  <c r="J44"/>
  <c r="J39"/>
  <c r="J38"/>
  <c r="J36"/>
  <c r="J22"/>
  <c r="J21"/>
  <c r="J19"/>
  <c r="J17"/>
  <c r="J16"/>
  <c r="J14"/>
  <c r="J12"/>
  <c r="K10"/>
  <c r="J10"/>
  <c r="K7"/>
  <c r="J7"/>
  <c r="M4" l="1"/>
  <c r="M69"/>
  <c r="M161"/>
  <c r="M132"/>
  <c r="M10"/>
  <c r="M7"/>
</calcChain>
</file>

<file path=xl/sharedStrings.xml><?xml version="1.0" encoding="utf-8"?>
<sst xmlns="http://schemas.openxmlformats.org/spreadsheetml/2006/main" count="771" uniqueCount="244">
  <si>
    <t>ลำดับที่</t>
  </si>
  <si>
    <t>ชื่อ-สกุล</t>
  </si>
  <si>
    <t>คุณวุฒิ</t>
  </si>
  <si>
    <t>กรอบอัตรากำลังเดิม</t>
  </si>
  <si>
    <t>กรอบอัตรากำลังใหม่</t>
  </si>
  <si>
    <t>เงินเดือน</t>
  </si>
  <si>
    <t>หมายเหตุ</t>
  </si>
  <si>
    <t>เลขที่ตำแหน่ง</t>
  </si>
  <si>
    <t>ตำแหน่ง</t>
  </si>
  <si>
    <t>ระดับ</t>
  </si>
  <si>
    <t>นายภูริภาคย์ อกอุ่น</t>
  </si>
  <si>
    <t>ปริญญาโท</t>
  </si>
  <si>
    <t>(รป.ม.)</t>
  </si>
  <si>
    <t>00-0101-001</t>
  </si>
  <si>
    <t>ปลัดอบต.</t>
  </si>
  <si>
    <t>(นักบริหารงานอบต.)</t>
  </si>
  <si>
    <t>สำนักงานปลัด อบต.</t>
  </si>
  <si>
    <t>ว่าง</t>
  </si>
  <si>
    <t>ปริญญาตรี</t>
  </si>
  <si>
    <t>01-0102-001</t>
  </si>
  <si>
    <t>หัวหน้าสำนักปลัดฯ</t>
  </si>
  <si>
    <t>(นักบริหารงานทั่วไป)</t>
  </si>
  <si>
    <t>-</t>
  </si>
  <si>
    <t>นายสราวุทร สายบุตร</t>
  </si>
  <si>
    <t>01-0201-001</t>
  </si>
  <si>
    <t>จนท.วิเคราะห์นโยบายและแผน</t>
  </si>
  <si>
    <t>นายปภาวิน ศรีระบุตร</t>
  </si>
  <si>
    <t>01-0208-001</t>
  </si>
  <si>
    <t>บุคลากร</t>
  </si>
  <si>
    <t>ปริญญาตรี(น.บ.)</t>
  </si>
  <si>
    <t>01-0202-001</t>
  </si>
  <si>
    <t>นิติกร</t>
  </si>
  <si>
    <t>นางมณีนุช  บุญงอก</t>
  </si>
  <si>
    <t>ปริญญาตรี(นศ.บ.)</t>
  </si>
  <si>
    <t>01-0704-001</t>
  </si>
  <si>
    <t>นักพัฒนาชุมชน</t>
  </si>
  <si>
    <t>ปริญญาตรี(บธ.บ.)</t>
  </si>
  <si>
    <t>01-0209-001</t>
  </si>
  <si>
    <t>เจ้าหน้าที่บริหารงานทั่วไป</t>
  </si>
  <si>
    <t>จ่าเอกไพโรจน์  คงมีทรัพย์</t>
  </si>
  <si>
    <t>ประกาศนียบตร(ปวท.)หลักสูตรนักเรียนจ่า</t>
  </si>
  <si>
    <t>01-0703-001</t>
  </si>
  <si>
    <t>เจ้าพนักงานพัฒนาชุมชน</t>
  </si>
  <si>
    <t>01-0212-003</t>
  </si>
  <si>
    <t>เจ้าพนักงานธุรการ</t>
  </si>
  <si>
    <t>น.ส.คณปพร  วิลัยหล้า</t>
  </si>
  <si>
    <t>01-0212-001</t>
  </si>
  <si>
    <t>ปวช.</t>
  </si>
  <si>
    <t>ส่วนการคลัง</t>
  </si>
  <si>
    <t>04-0103-001</t>
  </si>
  <si>
    <t>หัวหน้าส่วนการคลัง</t>
  </si>
  <si>
    <t>(นักบริหารงานคลัง)</t>
  </si>
  <si>
    <t>04-0307-001</t>
  </si>
  <si>
    <t>นวช.การเงินและบัญชี</t>
  </si>
  <si>
    <t>การจัดการทั่วไป</t>
  </si>
  <si>
    <t>04-0306-001</t>
  </si>
  <si>
    <t>เจ้าพนักงานการเงินและบัญชี</t>
  </si>
  <si>
    <t>นางกรณิสา จันทรัตน์</t>
  </si>
  <si>
    <t>(ปวส.)บริหารธุรกิจ</t>
  </si>
  <si>
    <t>04-0309-001</t>
  </si>
  <si>
    <t>เจ้าพนักงานจัดเก็บรายได้</t>
  </si>
  <si>
    <t>(ปวส.)</t>
  </si>
  <si>
    <t>04-0309-002</t>
  </si>
  <si>
    <t>นางสายชล สิริภิญโญกานต์</t>
  </si>
  <si>
    <t>(ปวส.)การบัญชี</t>
  </si>
  <si>
    <t>04-0313-001</t>
  </si>
  <si>
    <t>เจ้าพนักงานพัสดุ</t>
  </si>
  <si>
    <t>6ว</t>
  </si>
  <si>
    <t>(ปวช.)</t>
  </si>
  <si>
    <t>เจ้าหน้าที่การเงินและบัญชี</t>
  </si>
  <si>
    <t>ส่วนโยธา</t>
  </si>
  <si>
    <t>05-0104-001</t>
  </si>
  <si>
    <t>(เจ้าหน้าที่บริหารงานช่าง)</t>
  </si>
  <si>
    <t>ปริญญาตรี(วิทยาศาสตร์บัณฑิต)</t>
  </si>
  <si>
    <t>05-0503-001</t>
  </si>
  <si>
    <t>นายช่างโยธา</t>
  </si>
  <si>
    <t>นายวสันต์ คนสนิท</t>
  </si>
  <si>
    <t>นายประเสริฐ ภิรมยา</t>
  </si>
  <si>
    <t>05-0805-001</t>
  </si>
  <si>
    <t>นายช่างเขียนแบบ</t>
  </si>
  <si>
    <t>ปวส.</t>
  </si>
  <si>
    <t>05-0212-002</t>
  </si>
  <si>
    <t>05-0601-001</t>
  </si>
  <si>
    <t>เจ้าหน้าที่การประปา</t>
  </si>
  <si>
    <t>ส่วนการศึกษา ศาสนาและวัฒนธรรม</t>
  </si>
  <si>
    <t>08-0105-001</t>
  </si>
  <si>
    <t>นักบริหารการศึกษา</t>
  </si>
  <si>
    <t>08-0805-001</t>
  </si>
  <si>
    <t>นักวิชาการศึกษา</t>
  </si>
  <si>
    <t>นางจิราภา  คำนนท์ใส</t>
  </si>
  <si>
    <t>08-0212-004</t>
  </si>
  <si>
    <t>ส่วนสาธารณสุขและสิ่งแวดล้อม</t>
  </si>
  <si>
    <t>ปริญญาตรี(ส.บ.)</t>
  </si>
  <si>
    <t>06-0301-001</t>
  </si>
  <si>
    <t>นักบริหารงานสาธารณสุข</t>
  </si>
  <si>
    <t>06-0410-001</t>
  </si>
  <si>
    <t>เจ้าพนักงานส่งเสริมสุขภาพ</t>
  </si>
  <si>
    <t>14-0708-001</t>
  </si>
  <si>
    <t>นักวิชาการเกษตร</t>
  </si>
  <si>
    <t>หน่วยตรวจสอบภายใน</t>
  </si>
  <si>
    <t>นางสาวทศบงกช  เกลี้ยงดา</t>
  </si>
  <si>
    <t>12-0301-001</t>
  </si>
  <si>
    <t>เจ้าหน้าที่ตรวจสอบภายใน</t>
  </si>
  <si>
    <t>นายนารินทร์  ขันธวุฒิ</t>
  </si>
  <si>
    <t>ปวช</t>
  </si>
  <si>
    <t>พนักงานขับรถยนต์</t>
  </si>
  <si>
    <t>นางคริษฐา  พรสูงเนิน</t>
  </si>
  <si>
    <t>ปวส.(การบัญชี)</t>
  </si>
  <si>
    <t>นายสนั่น  ไกรทอง</t>
  </si>
  <si>
    <t>ม.6</t>
  </si>
  <si>
    <t>เจ้าหน้าที่จัดเก็บรายได้</t>
  </si>
  <si>
    <t>นางสาวพิณญาดา  ภักดีมาก</t>
  </si>
  <si>
    <t>00-0101-002</t>
  </si>
  <si>
    <t>รองปลัด อบต.</t>
  </si>
  <si>
    <t>ปริญญาตรี (การบัญชี)</t>
  </si>
  <si>
    <t>นางสาวจารุวรรณ  ขัดสม</t>
  </si>
  <si>
    <t>นางสาวสพร  สร้อยจิตร</t>
  </si>
  <si>
    <t>นางสาวเกศณีวัลย์  สุจริตรักธรรม</t>
  </si>
  <si>
    <t>(ครุศาสตร์บัณฑิต)</t>
  </si>
  <si>
    <t>30-2-0277</t>
  </si>
  <si>
    <t>ครูผู้ดูแลเด็ก</t>
  </si>
  <si>
    <t>นางมารตรี  ชวลีย์รัชชานนท์</t>
  </si>
  <si>
    <t>30-2-0278</t>
  </si>
  <si>
    <t xml:space="preserve"> 1-3/4</t>
  </si>
  <si>
    <t xml:space="preserve"> 2-4/5</t>
  </si>
  <si>
    <t xml:space="preserve"> 3-5/6</t>
  </si>
  <si>
    <t>นายนลนเรศ ดัดอรุณตระกูล</t>
  </si>
  <si>
    <t>นายภูวมัย ฆ้องดี</t>
  </si>
  <si>
    <t>(วท.บ.)</t>
  </si>
  <si>
    <t>ปริญญาตรี(ค.บ)</t>
  </si>
  <si>
    <t>3-5/6ว</t>
  </si>
  <si>
    <t>นางสาวปรียาภัทร ชมพัฒน์</t>
  </si>
  <si>
    <t>นางสาวอรพิน เมาใจ</t>
  </si>
  <si>
    <t>30-2-0467</t>
  </si>
  <si>
    <t>30-2-0466</t>
  </si>
  <si>
    <t>นายเอกพงศ์  เนขุนทด</t>
  </si>
  <si>
    <t>ปริญญาตรี(รป.ม.)</t>
  </si>
  <si>
    <t>ผู้อำนวยการกองคลัง</t>
  </si>
  <si>
    <t>01-0221-001</t>
  </si>
  <si>
    <t>จนท.ป้องกันและบรรเทา</t>
  </si>
  <si>
    <t>สาธารณภัย</t>
  </si>
  <si>
    <t>นยพิเชษฐ์  นามเวช</t>
  </si>
  <si>
    <t>(ปวส.)ศิลปศาสตร์</t>
  </si>
  <si>
    <t>นักบริหารงานช่าง</t>
  </si>
  <si>
    <t>05-0104-002</t>
  </si>
  <si>
    <t>ปริญญาตรี             (วิศวกรรมโยธา)</t>
  </si>
  <si>
    <t>นายมนต์ชัย สารสูงเนิน</t>
  </si>
  <si>
    <t>(ปวส.)ช่างโยธา</t>
  </si>
  <si>
    <t>(ปวส.)ช่างอุตสาหกรรม</t>
  </si>
  <si>
    <t xml:space="preserve">  2-4/5</t>
  </si>
  <si>
    <t>01-0201-002</t>
  </si>
  <si>
    <t>นางสาวสุปรานี งึมกระโทก</t>
  </si>
  <si>
    <t>พนักงานจ้างตามภารกิจ</t>
  </si>
  <si>
    <t>นายอาทิตย์  แดงจันทึก</t>
  </si>
  <si>
    <t>นายณรงค์  พุ่มพวง</t>
  </si>
  <si>
    <t>พนักงานจ้างทั่วไป</t>
  </si>
  <si>
    <t>นางสาวธนพร  สุทธิมานนท์</t>
  </si>
  <si>
    <t>นางสาวศิริรัตน์ ไกรทอง</t>
  </si>
  <si>
    <t>นายปรัญญา  วรปัญญา</t>
  </si>
  <si>
    <t>นายอนุชาติ   เกษวงศ์</t>
  </si>
  <si>
    <t>นางสาวสุภาพร สุทธิมานนท์</t>
  </si>
  <si>
    <t>นายนิยุทธ์  สมรักษ์</t>
  </si>
  <si>
    <t>ม.3</t>
  </si>
  <si>
    <t>มศ.3</t>
  </si>
  <si>
    <t>ป.4</t>
  </si>
  <si>
    <t>ผู้ช่วยจนท.วิเคราะห์ฯ</t>
  </si>
  <si>
    <t>คนงานทั่วไป</t>
  </si>
  <si>
    <t>นักการภารโรง</t>
  </si>
  <si>
    <t>ยาม</t>
  </si>
  <si>
    <t>คนสวน</t>
  </si>
  <si>
    <t>พนักงานดับเพลิง</t>
  </si>
  <si>
    <t>ประเภทพนักงานจ้าง</t>
  </si>
  <si>
    <t>ตามภารกิจ (ผู้มีทักษะ)</t>
  </si>
  <si>
    <t>นางสาวประพาฬรัตน์  บุญมี</t>
  </si>
  <si>
    <t>นางสาวชรัญดา  มิตรวงษา</t>
  </si>
  <si>
    <t>นายต้นตระกูล  พุทธรักษา</t>
  </si>
  <si>
    <t>นางสาวชมพูนุช  น้ำทิพย์</t>
  </si>
  <si>
    <t>นายศุภศิลป์  จาบจันทึก</t>
  </si>
  <si>
    <t>นางกาญจนา  สีสังข์</t>
  </si>
  <si>
    <t>ผู้ช่วยเจ้าหน้าที่ธุรการ</t>
  </si>
  <si>
    <t>ตามภารกิจ (ผู้มีคุณวุฒิ)</t>
  </si>
  <si>
    <t>นางสาวโชติรศ ไกรทอง</t>
  </si>
  <si>
    <t>นายเวทิต กันตะวงศ์</t>
  </si>
  <si>
    <t>นางสาวภฤศพร  สงครามยศ</t>
  </si>
  <si>
    <t>นางสาวพนิดา  เขียนบรรดิษฐ์</t>
  </si>
  <si>
    <t>นายธีระวัติ  คำปูน</t>
  </si>
  <si>
    <t>นายสุรไชย  เพ็ชรสูงเนิน</t>
  </si>
  <si>
    <t>ป.6</t>
  </si>
  <si>
    <t>นายบุญกล้า  สังข์ทอง</t>
  </si>
  <si>
    <t>นายปัญญา  แก้วอนุกูล</t>
  </si>
  <si>
    <t>นายธนกฤต รื่นจิตต์</t>
  </si>
  <si>
    <t>ผู้ช่วยช่างโยธา</t>
  </si>
  <si>
    <t>นายสมชาย  สุจริตรักธรรม</t>
  </si>
  <si>
    <t>นางสาววิภากร  อยู่สำราญ</t>
  </si>
  <si>
    <t>นางสาวนิตยา  จงกลาง</t>
  </si>
  <si>
    <t>นางสาวดวงกมล  กุดหิน</t>
  </si>
  <si>
    <t>ผู้ช่วยนักวิชาการศึกษา</t>
  </si>
  <si>
    <t>ผู้ดูแลเด็ก</t>
  </si>
  <si>
    <t>นางสาวสุวิมล คัมภิรานนท์</t>
  </si>
  <si>
    <t>นายบรรหยัด  พุทธรักษา</t>
  </si>
  <si>
    <t>นายสมาน  สุขีพล</t>
  </si>
  <si>
    <t>นายวันสงกรานต์  พุทธรักษา</t>
  </si>
  <si>
    <t>นายสมพร  นรินนอก</t>
  </si>
  <si>
    <t>นายบุญชู  จงห่อกลาง</t>
  </si>
  <si>
    <t>นายบุญส่ง  แก้วจันทึก</t>
  </si>
  <si>
    <t>นายอาณุ  ศรียิ่งเจริญชัย</t>
  </si>
  <si>
    <t>นายศักดา  หวังแหวกกลาง</t>
  </si>
  <si>
    <t>กศน.</t>
  </si>
  <si>
    <t>นายสมพาน  วังสัน</t>
  </si>
  <si>
    <t>คนงานประจำรถขยะ</t>
  </si>
  <si>
    <t>ลูกจ้างประจำ</t>
  </si>
  <si>
    <t>11. บัญชีการจัดคนลงสู่ตำแหน่งกรอบอัตรากำลังใหม่  พ.ศ.2558-2560 (พนักงานส่วนตำบลและพนักงานจ้าง)</t>
  </si>
  <si>
    <t>เงินประจำตำแหน่ง</t>
  </si>
  <si>
    <t>เงินเพิ่มอื่นๆ/เงินค่าตอบแทน</t>
  </si>
  <si>
    <t>ว่างเดิม</t>
  </si>
  <si>
    <t>กำหนดเพิ่ม</t>
  </si>
  <si>
    <t>ผู้ช่วยเจ้าหน้าที่พัฒนาชุมชน</t>
  </si>
  <si>
    <t>ผู้ช่วยเจ้าพนักงานธุรการ</t>
  </si>
  <si>
    <t>ครู</t>
  </si>
  <si>
    <t>นางสุนันทา อุบลทิพย์</t>
  </si>
  <si>
    <t>ผช.นวก.เงินและบัญชี</t>
  </si>
  <si>
    <t>ปริญญาโทร(ร.บ.)</t>
  </si>
  <si>
    <t>ปริญญาตรี(รป.บ)</t>
  </si>
  <si>
    <t>นางสาวจีระพร เปี่ยมบริบูรณ์</t>
  </si>
  <si>
    <t>ปวส.(บริหารธุรกิจ)</t>
  </si>
  <si>
    <t>นางสาวปาริชาติ ผันสระน้อย</t>
  </si>
  <si>
    <t>ปริญญาตรี(สัตวศาสตร์)</t>
  </si>
  <si>
    <t>นายมงคล  แสกกลาง</t>
  </si>
  <si>
    <t>มัธยมศึกษาตอนต้น</t>
  </si>
  <si>
    <t>(หัวหน้าส่วนโยธา)</t>
  </si>
  <si>
    <t>01-0704-002</t>
  </si>
  <si>
    <t>นางสาววรรณิกา ไกรทอง</t>
  </si>
  <si>
    <t>04-0304-001</t>
  </si>
  <si>
    <t>นักวิชาการคลัง</t>
  </si>
  <si>
    <t>นายนิรันดร์ เสกสรร</t>
  </si>
  <si>
    <t>นายนฤทธิ์ พานพิมพ์</t>
  </si>
  <si>
    <t>นายบุญจิต ค้าข้าว</t>
  </si>
  <si>
    <t>นายธีร์ธวัช  บรรจงปรุ</t>
  </si>
  <si>
    <t>นายแชมป็  ชลไชยะ</t>
  </si>
  <si>
    <t>ป.ตรี(บริหารธุรกิจ)</t>
  </si>
  <si>
    <t>นายอึ่ง  ป้องทองหลาง</t>
  </si>
  <si>
    <t>นายชกาส ทิมจันทึก</t>
  </si>
  <si>
    <t>นายนิพนธ์  เชื้อแดง</t>
  </si>
  <si>
    <t>ป.7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</si>
</sst>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IT๙"/>
      <family val="2"/>
    </font>
    <font>
      <sz val="12"/>
      <name val="Tahoma"/>
      <family val="2"/>
      <charset val="222"/>
      <scheme val="minor"/>
    </font>
    <font>
      <sz val="12"/>
      <name val="TH SarabunIT๙"/>
      <family val="2"/>
    </font>
    <font>
      <sz val="12"/>
      <name val="Tahoma"/>
      <family val="2"/>
    </font>
    <font>
      <b/>
      <u/>
      <sz val="12"/>
      <name val="TH SarabunIT๙"/>
      <family val="2"/>
    </font>
    <font>
      <sz val="10"/>
      <name val="TH SarabunIT๙"/>
      <family val="2"/>
    </font>
    <font>
      <b/>
      <sz val="12"/>
      <name val="TH Baijam"/>
    </font>
    <font>
      <b/>
      <sz val="16"/>
      <name val="TH Baij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vertical="top" wrapText="1"/>
    </xf>
    <xf numFmtId="3" fontId="4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187" fontId="4" fillId="0" borderId="6" xfId="1" applyNumberFormat="1" applyFont="1" applyBorder="1" applyAlignment="1">
      <alignment horizontal="right" vertical="top" wrapText="1"/>
    </xf>
    <xf numFmtId="187" fontId="4" fillId="0" borderId="6" xfId="1" applyNumberFormat="1" applyFont="1" applyBorder="1" applyAlignment="1">
      <alignment horizontal="center" vertical="top" wrapText="1"/>
    </xf>
    <xf numFmtId="187" fontId="4" fillId="0" borderId="4" xfId="1" applyNumberFormat="1" applyFont="1" applyBorder="1" applyAlignment="1">
      <alignment horizontal="right" vertical="top" wrapText="1"/>
    </xf>
    <xf numFmtId="187" fontId="4" fillId="0" borderId="4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5" xfId="0" applyNumberFormat="1" applyFont="1" applyBorder="1" applyAlignment="1">
      <alignment horizontal="righ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4" fontId="4" fillId="0" borderId="6" xfId="0" applyNumberFormat="1" applyFont="1" applyBorder="1"/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87" fontId="4" fillId="0" borderId="1" xfId="1" applyNumberFormat="1" applyFont="1" applyBorder="1" applyAlignment="1">
      <alignment horizontal="right" vertical="top" wrapText="1"/>
    </xf>
    <xf numFmtId="0" fontId="3" fillId="0" borderId="0" xfId="0" applyFont="1" applyBorder="1"/>
    <xf numFmtId="0" fontId="4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/>
    </xf>
    <xf numFmtId="0" fontId="4" fillId="0" borderId="6" xfId="0" applyFont="1" applyFill="1" applyBorder="1" applyAlignment="1">
      <alignment horizontal="left"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87" fontId="4" fillId="0" borderId="6" xfId="1" applyNumberFormat="1" applyFont="1" applyBorder="1" applyAlignment="1">
      <alignment horizontal="right"/>
    </xf>
    <xf numFmtId="0" fontId="4" fillId="0" borderId="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/>
    </xf>
    <xf numFmtId="14" fontId="3" fillId="0" borderId="4" xfId="0" applyNumberFormat="1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left"/>
    </xf>
    <xf numFmtId="14" fontId="3" fillId="0" borderId="6" xfId="0" applyNumberFormat="1" applyFont="1" applyBorder="1"/>
    <xf numFmtId="0" fontId="3" fillId="0" borderId="6" xfId="0" applyFont="1" applyBorder="1"/>
    <xf numFmtId="0" fontId="4" fillId="0" borderId="1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87" fontId="4" fillId="0" borderId="1" xfId="1" applyNumberFormat="1" applyFont="1" applyBorder="1" applyAlignment="1">
      <alignment horizontal="center" vertical="top" wrapText="1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87" fontId="4" fillId="0" borderId="0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3" fontId="4" fillId="0" borderId="12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left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left"/>
    </xf>
    <xf numFmtId="14" fontId="3" fillId="0" borderId="8" xfId="0" applyNumberFormat="1" applyFont="1" applyBorder="1"/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Border="1"/>
    <xf numFmtId="0" fontId="3" fillId="0" borderId="8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8" xfId="0" applyFont="1" applyBorder="1"/>
    <xf numFmtId="0" fontId="4" fillId="0" borderId="8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11" xfId="0" applyFont="1" applyBorder="1" applyAlignment="1">
      <alignment vertical="top" wrapText="1"/>
    </xf>
    <xf numFmtId="187" fontId="4" fillId="0" borderId="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horizontal="right" vertical="top" wrapText="1"/>
    </xf>
    <xf numFmtId="3" fontId="4" fillId="2" borderId="6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right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0" borderId="17" xfId="0" applyFont="1" applyBorder="1"/>
    <xf numFmtId="0" fontId="4" fillId="2" borderId="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0" borderId="5" xfId="0" applyFont="1" applyBorder="1"/>
    <xf numFmtId="3" fontId="4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right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87" fontId="4" fillId="0" borderId="6" xfId="1" applyNumberFormat="1" applyFont="1" applyBorder="1" applyAlignment="1">
      <alignment horizontal="center" vertical="top" wrapText="1"/>
    </xf>
    <xf numFmtId="187" fontId="4" fillId="0" borderId="4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26" xfId="0" applyNumberFormat="1" applyFont="1" applyBorder="1" applyAlignment="1">
      <alignment horizontal="right" vertical="top" wrapText="1"/>
    </xf>
    <xf numFmtId="3" fontId="4" fillId="0" borderId="22" xfId="0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top" wrapText="1"/>
    </xf>
    <xf numFmtId="3" fontId="4" fillId="0" borderId="20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5"/>
  <sheetViews>
    <sheetView tabSelected="1" topLeftCell="A163" workbookViewId="0">
      <selection activeCell="A160" sqref="A160:M160"/>
    </sheetView>
  </sheetViews>
  <sheetFormatPr defaultRowHeight="15"/>
  <cols>
    <col min="1" max="1" width="4.5" style="1" customWidth="1"/>
    <col min="2" max="2" width="16.125" style="136" customWidth="1"/>
    <col min="3" max="3" width="12.75" style="1" customWidth="1"/>
    <col min="4" max="4" width="12.5" style="1" customWidth="1"/>
    <col min="5" max="5" width="17.75" style="1" customWidth="1"/>
    <col min="6" max="6" width="6.25" style="1" customWidth="1"/>
    <col min="7" max="7" width="13" style="1" customWidth="1"/>
    <col min="8" max="8" width="17.625" style="1" customWidth="1"/>
    <col min="9" max="9" width="6.5" style="1" customWidth="1"/>
    <col min="10" max="12" width="9.375" style="1" customWidth="1"/>
    <col min="13" max="13" width="13.125" style="137" customWidth="1"/>
    <col min="14" max="16384" width="9" style="1"/>
  </cols>
  <sheetData>
    <row r="1" spans="1:13" ht="15.75">
      <c r="A1" s="154" t="s">
        <v>211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15.75">
      <c r="A2" s="157" t="s">
        <v>0</v>
      </c>
      <c r="B2" s="166" t="s">
        <v>1</v>
      </c>
      <c r="C2" s="166" t="s">
        <v>2</v>
      </c>
      <c r="D2" s="168" t="s">
        <v>3</v>
      </c>
      <c r="E2" s="168"/>
      <c r="F2" s="168"/>
      <c r="G2" s="168" t="s">
        <v>4</v>
      </c>
      <c r="H2" s="168"/>
      <c r="I2" s="168"/>
      <c r="J2" s="176" t="s">
        <v>5</v>
      </c>
      <c r="K2" s="2"/>
      <c r="L2" s="2"/>
      <c r="M2" s="176" t="s">
        <v>6</v>
      </c>
    </row>
    <row r="3" spans="1:13" ht="31.5">
      <c r="A3" s="175"/>
      <c r="B3" s="167"/>
      <c r="C3" s="167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177"/>
      <c r="K3" s="4" t="s">
        <v>212</v>
      </c>
      <c r="L3" s="4" t="s">
        <v>213</v>
      </c>
      <c r="M3" s="177"/>
    </row>
    <row r="4" spans="1:13" ht="15.75">
      <c r="A4" s="144">
        <v>1</v>
      </c>
      <c r="B4" s="151" t="s">
        <v>10</v>
      </c>
      <c r="C4" s="5" t="s">
        <v>11</v>
      </c>
      <c r="D4" s="6" t="s">
        <v>13</v>
      </c>
      <c r="E4" s="6" t="s">
        <v>14</v>
      </c>
      <c r="F4" s="144">
        <v>8</v>
      </c>
      <c r="G4" s="144" t="s">
        <v>13</v>
      </c>
      <c r="H4" s="6" t="s">
        <v>14</v>
      </c>
      <c r="I4" s="6">
        <v>8</v>
      </c>
      <c r="J4" s="7">
        <f>27230*12</f>
        <v>326760</v>
      </c>
      <c r="K4" s="8">
        <f>5600*12</f>
        <v>67200</v>
      </c>
      <c r="L4" s="8">
        <f>5600*12</f>
        <v>67200</v>
      </c>
      <c r="M4" s="9">
        <f>SUM(J4:L4)</f>
        <v>461160</v>
      </c>
    </row>
    <row r="5" spans="1:13" ht="15.75">
      <c r="A5" s="188"/>
      <c r="B5" s="189"/>
      <c r="C5" s="5" t="s">
        <v>12</v>
      </c>
      <c r="D5" s="11"/>
      <c r="E5" s="11" t="s">
        <v>15</v>
      </c>
      <c r="F5" s="188"/>
      <c r="G5" s="188"/>
      <c r="H5" s="11" t="s">
        <v>15</v>
      </c>
      <c r="I5" s="11"/>
      <c r="J5" s="12"/>
      <c r="K5" s="13"/>
      <c r="L5" s="13"/>
      <c r="M5" s="14"/>
    </row>
    <row r="6" spans="1:13" ht="0.75" customHeight="1">
      <c r="A6" s="145"/>
      <c r="B6" s="152"/>
      <c r="C6" s="10"/>
      <c r="D6" s="15"/>
      <c r="E6" s="16"/>
      <c r="F6" s="145"/>
      <c r="G6" s="145"/>
      <c r="H6" s="16"/>
      <c r="I6" s="15"/>
      <c r="J6" s="17"/>
      <c r="K6" s="18"/>
      <c r="L6" s="18"/>
      <c r="M6" s="19"/>
    </row>
    <row r="7" spans="1:13" ht="20.25" customHeight="1">
      <c r="A7" s="20">
        <v>2</v>
      </c>
      <c r="B7" s="142" t="s">
        <v>26</v>
      </c>
      <c r="C7" s="144" t="s">
        <v>221</v>
      </c>
      <c r="D7" s="21" t="s">
        <v>112</v>
      </c>
      <c r="E7" s="6" t="s">
        <v>113</v>
      </c>
      <c r="F7" s="20">
        <v>7</v>
      </c>
      <c r="G7" s="20" t="s">
        <v>112</v>
      </c>
      <c r="H7" s="6" t="s">
        <v>113</v>
      </c>
      <c r="I7" s="20">
        <v>6</v>
      </c>
      <c r="J7" s="8">
        <f>22040*12</f>
        <v>264480</v>
      </c>
      <c r="K7" s="22">
        <f>3500*12</f>
        <v>42000</v>
      </c>
      <c r="L7" s="22"/>
      <c r="M7" s="9">
        <f>SUM(J7:L7)</f>
        <v>306480</v>
      </c>
    </row>
    <row r="8" spans="1:13" ht="15.75">
      <c r="A8" s="23"/>
      <c r="B8" s="143"/>
      <c r="C8" s="145"/>
      <c r="D8" s="23"/>
      <c r="E8" s="15" t="s">
        <v>15</v>
      </c>
      <c r="F8" s="23"/>
      <c r="G8" s="23"/>
      <c r="H8" s="15" t="s">
        <v>15</v>
      </c>
      <c r="I8" s="23"/>
      <c r="J8" s="24"/>
      <c r="K8" s="24"/>
      <c r="L8" s="24"/>
      <c r="M8" s="25"/>
    </row>
    <row r="9" spans="1:13" ht="15.75">
      <c r="A9" s="148" t="s">
        <v>16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1:13" ht="15.75">
      <c r="A10" s="144">
        <v>3</v>
      </c>
      <c r="B10" s="151" t="s">
        <v>23</v>
      </c>
      <c r="C10" s="144" t="s">
        <v>221</v>
      </c>
      <c r="D10" s="6" t="s">
        <v>19</v>
      </c>
      <c r="E10" s="21" t="s">
        <v>20</v>
      </c>
      <c r="F10" s="144">
        <v>6</v>
      </c>
      <c r="G10" s="151" t="s">
        <v>19</v>
      </c>
      <c r="H10" s="21" t="s">
        <v>20</v>
      </c>
      <c r="I10" s="144">
        <v>6</v>
      </c>
      <c r="J10" s="26">
        <f>20780*12</f>
        <v>249360</v>
      </c>
      <c r="K10" s="27">
        <f>3500*12</f>
        <v>42000</v>
      </c>
      <c r="L10" s="27"/>
      <c r="M10" s="160">
        <f>SUM(J10:L10)</f>
        <v>291360</v>
      </c>
    </row>
    <row r="11" spans="1:13" ht="15.75">
      <c r="A11" s="145"/>
      <c r="B11" s="152"/>
      <c r="C11" s="145"/>
      <c r="D11" s="15"/>
      <c r="E11" s="10" t="s">
        <v>21</v>
      </c>
      <c r="F11" s="145"/>
      <c r="G11" s="152"/>
      <c r="H11" s="10" t="s">
        <v>21</v>
      </c>
      <c r="I11" s="145"/>
      <c r="J11" s="28"/>
      <c r="K11" s="29"/>
      <c r="L11" s="29"/>
      <c r="M11" s="161"/>
    </row>
    <row r="12" spans="1:13" ht="15.75">
      <c r="A12" s="144">
        <v>4</v>
      </c>
      <c r="B12" s="151" t="s">
        <v>127</v>
      </c>
      <c r="C12" s="21" t="s">
        <v>18</v>
      </c>
      <c r="D12" s="6" t="s">
        <v>24</v>
      </c>
      <c r="E12" s="151" t="s">
        <v>25</v>
      </c>
      <c r="F12" s="144">
        <v>5</v>
      </c>
      <c r="G12" s="151" t="s">
        <v>24</v>
      </c>
      <c r="H12" s="151" t="s">
        <v>25</v>
      </c>
      <c r="I12" s="144">
        <v>5</v>
      </c>
      <c r="J12" s="8">
        <f>18590*12</f>
        <v>223080</v>
      </c>
      <c r="K12" s="8"/>
      <c r="L12" s="8"/>
      <c r="M12" s="144"/>
    </row>
    <row r="13" spans="1:13" ht="15.75">
      <c r="A13" s="145"/>
      <c r="B13" s="152"/>
      <c r="C13" s="5" t="s">
        <v>128</v>
      </c>
      <c r="D13" s="15"/>
      <c r="E13" s="152"/>
      <c r="F13" s="145"/>
      <c r="G13" s="152"/>
      <c r="H13" s="152"/>
      <c r="I13" s="145"/>
      <c r="J13" s="18"/>
      <c r="K13" s="18"/>
      <c r="L13" s="18"/>
      <c r="M13" s="145"/>
    </row>
    <row r="14" spans="1:13" ht="19.5" customHeight="1">
      <c r="A14" s="162">
        <v>5</v>
      </c>
      <c r="B14" s="142" t="s">
        <v>45</v>
      </c>
      <c r="C14" s="21" t="s">
        <v>36</v>
      </c>
      <c r="D14" s="6" t="s">
        <v>27</v>
      </c>
      <c r="E14" s="142" t="s">
        <v>28</v>
      </c>
      <c r="F14" s="162">
        <v>3</v>
      </c>
      <c r="G14" s="142" t="s">
        <v>27</v>
      </c>
      <c r="H14" s="142" t="s">
        <v>28</v>
      </c>
      <c r="I14" s="162">
        <v>3</v>
      </c>
      <c r="J14" s="149">
        <f>16760*12</f>
        <v>201120</v>
      </c>
      <c r="K14" s="22"/>
      <c r="L14" s="22"/>
      <c r="M14" s="162"/>
    </row>
    <row r="15" spans="1:13" ht="17.25" customHeight="1">
      <c r="A15" s="163"/>
      <c r="B15" s="143"/>
      <c r="C15" s="10" t="s">
        <v>54</v>
      </c>
      <c r="D15" s="15"/>
      <c r="E15" s="143"/>
      <c r="F15" s="163"/>
      <c r="G15" s="143"/>
      <c r="H15" s="143"/>
      <c r="I15" s="163"/>
      <c r="J15" s="150"/>
      <c r="K15" s="24"/>
      <c r="L15" s="24"/>
      <c r="M15" s="163"/>
    </row>
    <row r="16" spans="1:13" ht="15.75">
      <c r="A16" s="30">
        <v>6</v>
      </c>
      <c r="B16" s="141" t="s">
        <v>17</v>
      </c>
      <c r="C16" s="10" t="s">
        <v>29</v>
      </c>
      <c r="D16" s="31" t="s">
        <v>30</v>
      </c>
      <c r="E16" s="31" t="s">
        <v>31</v>
      </c>
      <c r="F16" s="30" t="s">
        <v>67</v>
      </c>
      <c r="G16" s="31" t="s">
        <v>30</v>
      </c>
      <c r="H16" s="31" t="s">
        <v>31</v>
      </c>
      <c r="I16" s="30" t="s">
        <v>67</v>
      </c>
      <c r="J16" s="32">
        <f>19970*12</f>
        <v>239640</v>
      </c>
      <c r="K16" s="32"/>
      <c r="L16" s="32"/>
      <c r="M16" s="140" t="s">
        <v>17</v>
      </c>
    </row>
    <row r="17" spans="1:13" ht="15.75">
      <c r="A17" s="30">
        <v>7</v>
      </c>
      <c r="B17" s="31" t="s">
        <v>32</v>
      </c>
      <c r="C17" s="31" t="s">
        <v>33</v>
      </c>
      <c r="D17" s="31" t="s">
        <v>34</v>
      </c>
      <c r="E17" s="31" t="s">
        <v>35</v>
      </c>
      <c r="F17" s="30" t="s">
        <v>67</v>
      </c>
      <c r="G17" s="31" t="s">
        <v>34</v>
      </c>
      <c r="H17" s="31" t="s">
        <v>35</v>
      </c>
      <c r="I17" s="30">
        <v>5</v>
      </c>
      <c r="J17" s="33">
        <f>1920*120</f>
        <v>230400</v>
      </c>
      <c r="K17" s="32"/>
      <c r="L17" s="32"/>
      <c r="M17" s="34"/>
    </row>
    <row r="18" spans="1:13" ht="15.75">
      <c r="A18" s="139">
        <v>8</v>
      </c>
      <c r="B18" s="138" t="s">
        <v>17</v>
      </c>
      <c r="C18" s="138"/>
      <c r="D18" s="141" t="s">
        <v>230</v>
      </c>
      <c r="E18" s="141" t="s">
        <v>35</v>
      </c>
      <c r="F18" s="139" t="s">
        <v>125</v>
      </c>
      <c r="G18" s="141" t="s">
        <v>230</v>
      </c>
      <c r="H18" s="141" t="s">
        <v>35</v>
      </c>
      <c r="I18" s="140" t="s">
        <v>125</v>
      </c>
      <c r="J18" s="33"/>
      <c r="K18" s="32"/>
      <c r="L18" s="32"/>
      <c r="M18" s="140" t="s">
        <v>17</v>
      </c>
    </row>
    <row r="19" spans="1:13" ht="15.75">
      <c r="A19" s="162">
        <v>9</v>
      </c>
      <c r="B19" s="142" t="s">
        <v>115</v>
      </c>
      <c r="C19" s="21" t="s">
        <v>36</v>
      </c>
      <c r="D19" s="6" t="s">
        <v>37</v>
      </c>
      <c r="E19" s="142" t="s">
        <v>38</v>
      </c>
      <c r="F19" s="162">
        <v>3</v>
      </c>
      <c r="G19" s="142" t="s">
        <v>37</v>
      </c>
      <c r="H19" s="142" t="s">
        <v>38</v>
      </c>
      <c r="I19" s="186">
        <v>3</v>
      </c>
      <c r="J19" s="164">
        <f>15290*12</f>
        <v>183480</v>
      </c>
      <c r="K19" s="13"/>
      <c r="L19" s="13"/>
      <c r="M19" s="187"/>
    </row>
    <row r="20" spans="1:13" ht="15.75">
      <c r="A20" s="163"/>
      <c r="B20" s="143"/>
      <c r="C20" s="10" t="s">
        <v>54</v>
      </c>
      <c r="D20" s="15"/>
      <c r="E20" s="143"/>
      <c r="F20" s="163"/>
      <c r="G20" s="143"/>
      <c r="H20" s="143"/>
      <c r="I20" s="163"/>
      <c r="J20" s="165"/>
      <c r="K20" s="18"/>
      <c r="L20" s="18"/>
      <c r="M20" s="178"/>
    </row>
    <row r="21" spans="1:13" ht="47.25">
      <c r="A21" s="30">
        <v>10</v>
      </c>
      <c r="B21" s="31" t="s">
        <v>39</v>
      </c>
      <c r="C21" s="31" t="s">
        <v>40</v>
      </c>
      <c r="D21" s="31" t="s">
        <v>41</v>
      </c>
      <c r="E21" s="31" t="s">
        <v>42</v>
      </c>
      <c r="F21" s="30">
        <v>4</v>
      </c>
      <c r="G21" s="31" t="s">
        <v>41</v>
      </c>
      <c r="H21" s="31" t="s">
        <v>42</v>
      </c>
      <c r="I21" s="30">
        <v>4</v>
      </c>
      <c r="J21" s="32">
        <f>19720*12</f>
        <v>236640</v>
      </c>
      <c r="K21" s="32"/>
      <c r="L21" s="32"/>
      <c r="M21" s="30"/>
    </row>
    <row r="22" spans="1:13" ht="15.75">
      <c r="A22" s="30">
        <v>11</v>
      </c>
      <c r="B22" s="35" t="s">
        <v>63</v>
      </c>
      <c r="C22" s="35" t="s">
        <v>64</v>
      </c>
      <c r="D22" s="31" t="s">
        <v>43</v>
      </c>
      <c r="E22" s="31" t="s">
        <v>44</v>
      </c>
      <c r="F22" s="30" t="s">
        <v>67</v>
      </c>
      <c r="G22" s="31" t="s">
        <v>43</v>
      </c>
      <c r="H22" s="31" t="s">
        <v>44</v>
      </c>
      <c r="I22" s="30" t="s">
        <v>67</v>
      </c>
      <c r="J22" s="32">
        <f>28880*12</f>
        <v>346560</v>
      </c>
      <c r="K22" s="32"/>
      <c r="L22" s="32"/>
      <c r="M22" s="30"/>
    </row>
    <row r="23" spans="1:13" ht="15.75">
      <c r="A23" s="20">
        <v>12</v>
      </c>
      <c r="B23" s="21" t="s">
        <v>219</v>
      </c>
      <c r="C23" s="21" t="s">
        <v>222</v>
      </c>
      <c r="D23" s="21" t="s">
        <v>150</v>
      </c>
      <c r="E23" s="21" t="s">
        <v>25</v>
      </c>
      <c r="F23" s="139" t="s">
        <v>125</v>
      </c>
      <c r="G23" s="21" t="s">
        <v>150</v>
      </c>
      <c r="H23" s="21" t="s">
        <v>25</v>
      </c>
      <c r="I23" s="20" t="s">
        <v>125</v>
      </c>
      <c r="J23" s="8">
        <v>242700</v>
      </c>
      <c r="K23" s="22"/>
      <c r="L23" s="22"/>
      <c r="M23" s="20"/>
    </row>
    <row r="24" spans="1:13" ht="15.75">
      <c r="A24" s="36">
        <v>13</v>
      </c>
      <c r="B24" s="6" t="s">
        <v>17</v>
      </c>
      <c r="C24" s="37" t="s">
        <v>61</v>
      </c>
      <c r="D24" s="38" t="s">
        <v>46</v>
      </c>
      <c r="E24" s="38" t="s">
        <v>44</v>
      </c>
      <c r="F24" s="39" t="s">
        <v>149</v>
      </c>
      <c r="G24" s="38" t="s">
        <v>46</v>
      </c>
      <c r="H24" s="38" t="s">
        <v>44</v>
      </c>
      <c r="I24" s="39" t="s">
        <v>149</v>
      </c>
      <c r="J24" s="8">
        <v>198960</v>
      </c>
      <c r="K24" s="22"/>
      <c r="L24" s="22"/>
      <c r="M24" s="20" t="s">
        <v>214</v>
      </c>
    </row>
    <row r="25" spans="1:13" s="42" customFormat="1" ht="15.75">
      <c r="A25" s="30">
        <v>14</v>
      </c>
      <c r="B25" s="35" t="s">
        <v>17</v>
      </c>
      <c r="C25" s="35" t="s">
        <v>18</v>
      </c>
      <c r="D25" s="31" t="s">
        <v>97</v>
      </c>
      <c r="E25" s="35" t="s">
        <v>98</v>
      </c>
      <c r="F25" s="40" t="s">
        <v>125</v>
      </c>
      <c r="G25" s="31" t="s">
        <v>97</v>
      </c>
      <c r="H25" s="35" t="s">
        <v>98</v>
      </c>
      <c r="I25" s="40" t="s">
        <v>125</v>
      </c>
      <c r="J25" s="41">
        <v>242700</v>
      </c>
      <c r="K25" s="30"/>
      <c r="L25" s="30"/>
      <c r="M25" s="20" t="s">
        <v>214</v>
      </c>
    </row>
    <row r="26" spans="1:13" ht="15.75">
      <c r="A26" s="43">
        <v>15</v>
      </c>
      <c r="B26" s="44" t="s">
        <v>17</v>
      </c>
      <c r="C26" s="37" t="s">
        <v>68</v>
      </c>
      <c r="D26" s="45" t="s">
        <v>138</v>
      </c>
      <c r="E26" s="46" t="s">
        <v>139</v>
      </c>
      <c r="F26" s="37" t="s">
        <v>123</v>
      </c>
      <c r="G26" s="45" t="s">
        <v>138</v>
      </c>
      <c r="H26" s="46" t="s">
        <v>139</v>
      </c>
      <c r="I26" s="47" t="s">
        <v>123</v>
      </c>
      <c r="J26" s="48">
        <v>165780</v>
      </c>
      <c r="K26" s="46"/>
      <c r="L26" s="46"/>
      <c r="M26" s="20" t="s">
        <v>214</v>
      </c>
    </row>
    <row r="27" spans="1:13" ht="15.75">
      <c r="A27" s="49"/>
      <c r="B27" s="50"/>
      <c r="C27" s="51"/>
      <c r="D27" s="49"/>
      <c r="E27" s="52" t="s">
        <v>140</v>
      </c>
      <c r="F27" s="53"/>
      <c r="G27" s="53"/>
      <c r="H27" s="52" t="s">
        <v>140</v>
      </c>
      <c r="I27" s="53"/>
      <c r="J27" s="53"/>
      <c r="K27" s="53"/>
      <c r="L27" s="53"/>
      <c r="M27" s="19"/>
    </row>
    <row r="28" spans="1:13" ht="15.75">
      <c r="A28" s="54"/>
      <c r="B28" s="55"/>
      <c r="C28" s="56"/>
      <c r="D28" s="54"/>
      <c r="E28" s="57"/>
      <c r="F28" s="42"/>
      <c r="G28" s="42"/>
      <c r="H28" s="57"/>
      <c r="I28" s="42"/>
      <c r="J28" s="42"/>
      <c r="K28" s="42"/>
      <c r="L28" s="42"/>
      <c r="M28" s="58"/>
    </row>
    <row r="29" spans="1:13" ht="15.75">
      <c r="A29" s="54"/>
      <c r="B29" s="55"/>
      <c r="C29" s="56"/>
      <c r="D29" s="54"/>
      <c r="E29" s="57"/>
      <c r="F29" s="42"/>
      <c r="G29" s="42"/>
      <c r="H29" s="57"/>
      <c r="I29" s="42"/>
      <c r="J29" s="42"/>
      <c r="K29" s="42"/>
      <c r="L29" s="42"/>
      <c r="M29" s="58"/>
    </row>
    <row r="30" spans="1:13" ht="15.75">
      <c r="A30" s="54"/>
      <c r="B30" s="55"/>
      <c r="C30" s="56"/>
      <c r="D30" s="54"/>
      <c r="E30" s="57"/>
      <c r="F30" s="42"/>
      <c r="G30" s="42"/>
      <c r="H30" s="57"/>
      <c r="I30" s="42"/>
      <c r="J30" s="42"/>
      <c r="K30" s="42"/>
      <c r="L30" s="42"/>
      <c r="M30" s="58"/>
    </row>
    <row r="31" spans="1:13" ht="15.75">
      <c r="A31" s="54"/>
      <c r="B31" s="55"/>
      <c r="C31" s="56"/>
      <c r="D31" s="54"/>
      <c r="E31" s="57"/>
      <c r="F31" s="42"/>
      <c r="G31" s="42"/>
      <c r="H31" s="57"/>
      <c r="I31" s="42"/>
      <c r="J31" s="42"/>
      <c r="K31" s="42"/>
      <c r="L31" s="42"/>
      <c r="M31" s="59">
        <v>28</v>
      </c>
    </row>
    <row r="32" spans="1:13" ht="15.75">
      <c r="A32" s="153" t="s">
        <v>211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5"/>
      <c r="L32" s="155"/>
      <c r="M32" s="156"/>
    </row>
    <row r="33" spans="1:13" ht="15.75">
      <c r="A33" s="157" t="s">
        <v>0</v>
      </c>
      <c r="B33" s="166" t="s">
        <v>1</v>
      </c>
      <c r="C33" s="166" t="s">
        <v>2</v>
      </c>
      <c r="D33" s="168" t="s">
        <v>3</v>
      </c>
      <c r="E33" s="168"/>
      <c r="F33" s="168"/>
      <c r="G33" s="168" t="s">
        <v>4</v>
      </c>
      <c r="H33" s="168"/>
      <c r="I33" s="168"/>
      <c r="J33" s="169" t="s">
        <v>5</v>
      </c>
      <c r="K33" s="2"/>
      <c r="L33" s="2"/>
      <c r="M33" s="171" t="s">
        <v>6</v>
      </c>
    </row>
    <row r="34" spans="1:13" ht="31.5">
      <c r="A34" s="158"/>
      <c r="B34" s="167"/>
      <c r="C34" s="167"/>
      <c r="D34" s="3" t="s">
        <v>7</v>
      </c>
      <c r="E34" s="3" t="s">
        <v>8</v>
      </c>
      <c r="F34" s="3" t="s">
        <v>9</v>
      </c>
      <c r="G34" s="3" t="s">
        <v>7</v>
      </c>
      <c r="H34" s="3" t="s">
        <v>8</v>
      </c>
      <c r="I34" s="3" t="s">
        <v>9</v>
      </c>
      <c r="J34" s="170"/>
      <c r="K34" s="60" t="s">
        <v>212</v>
      </c>
      <c r="L34" s="60" t="s">
        <v>213</v>
      </c>
      <c r="M34" s="172"/>
    </row>
    <row r="35" spans="1:13" ht="16.5" thickBot="1">
      <c r="A35" s="61"/>
      <c r="B35" s="62" t="s">
        <v>210</v>
      </c>
      <c r="C35" s="63"/>
      <c r="D35" s="43"/>
      <c r="E35" s="46"/>
      <c r="F35" s="64"/>
      <c r="G35" s="64"/>
      <c r="H35" s="46"/>
      <c r="I35" s="64"/>
      <c r="J35" s="64"/>
      <c r="K35" s="64"/>
      <c r="L35" s="64"/>
      <c r="M35" s="47"/>
    </row>
    <row r="36" spans="1:13" ht="16.5" thickTop="1">
      <c r="A36" s="23">
        <v>16</v>
      </c>
      <c r="B36" s="15" t="s">
        <v>103</v>
      </c>
      <c r="C36" s="15" t="s">
        <v>104</v>
      </c>
      <c r="D36" s="23" t="s">
        <v>22</v>
      </c>
      <c r="E36" s="15" t="s">
        <v>105</v>
      </c>
      <c r="F36" s="23" t="s">
        <v>22</v>
      </c>
      <c r="G36" s="23"/>
      <c r="H36" s="15" t="s">
        <v>105</v>
      </c>
      <c r="I36" s="23" t="s">
        <v>22</v>
      </c>
      <c r="J36" s="18">
        <f>11630*12</f>
        <v>139560</v>
      </c>
      <c r="K36" s="18"/>
      <c r="L36" s="18"/>
      <c r="M36" s="15"/>
    </row>
    <row r="37" spans="1:13" s="42" customFormat="1" ht="19.5" customHeight="1">
      <c r="A37" s="65"/>
      <c r="B37" s="66" t="s">
        <v>152</v>
      </c>
      <c r="C37" s="67"/>
      <c r="D37" s="68" t="s">
        <v>171</v>
      </c>
      <c r="E37" s="67"/>
      <c r="F37" s="69"/>
      <c r="G37" s="68" t="s">
        <v>171</v>
      </c>
      <c r="H37" s="67"/>
      <c r="I37" s="69"/>
      <c r="J37" s="70"/>
      <c r="K37" s="70"/>
      <c r="L37" s="70"/>
      <c r="M37" s="71"/>
    </row>
    <row r="38" spans="1:13" s="42" customFormat="1" ht="15.75">
      <c r="A38" s="30">
        <v>17</v>
      </c>
      <c r="B38" s="72" t="s">
        <v>153</v>
      </c>
      <c r="C38" s="72" t="s">
        <v>162</v>
      </c>
      <c r="D38" s="72" t="s">
        <v>172</v>
      </c>
      <c r="E38" s="72" t="s">
        <v>105</v>
      </c>
      <c r="F38" s="40"/>
      <c r="G38" s="72" t="s">
        <v>172</v>
      </c>
      <c r="H38" s="72" t="s">
        <v>105</v>
      </c>
      <c r="I38" s="40"/>
      <c r="J38" s="41">
        <f>12285*12</f>
        <v>147420</v>
      </c>
      <c r="K38" s="30"/>
      <c r="L38" s="30"/>
      <c r="M38" s="30"/>
    </row>
    <row r="39" spans="1:13" s="42" customFormat="1" ht="15.75">
      <c r="A39" s="30">
        <v>18</v>
      </c>
      <c r="B39" s="72" t="s">
        <v>154</v>
      </c>
      <c r="C39" s="72" t="s">
        <v>109</v>
      </c>
      <c r="D39" s="72" t="s">
        <v>172</v>
      </c>
      <c r="E39" s="72" t="s">
        <v>105</v>
      </c>
      <c r="F39" s="40"/>
      <c r="G39" s="72" t="s">
        <v>172</v>
      </c>
      <c r="H39" s="72" t="s">
        <v>105</v>
      </c>
      <c r="I39" s="40"/>
      <c r="J39" s="41">
        <f>11970*12</f>
        <v>143640</v>
      </c>
      <c r="K39" s="30"/>
      <c r="L39" s="30"/>
      <c r="M39" s="30"/>
    </row>
    <row r="40" spans="1:13" s="42" customFormat="1" ht="15.75">
      <c r="A40" s="30">
        <v>19</v>
      </c>
      <c r="B40" s="72" t="s">
        <v>223</v>
      </c>
      <c r="C40" s="72" t="s">
        <v>18</v>
      </c>
      <c r="D40" s="72" t="s">
        <v>172</v>
      </c>
      <c r="E40" s="72" t="s">
        <v>165</v>
      </c>
      <c r="F40" s="40"/>
      <c r="G40" s="72" t="s">
        <v>180</v>
      </c>
      <c r="H40" s="72" t="s">
        <v>165</v>
      </c>
      <c r="I40" s="40"/>
      <c r="J40" s="41">
        <v>180000</v>
      </c>
      <c r="K40" s="30"/>
      <c r="L40" s="30"/>
      <c r="M40" s="30"/>
    </row>
    <row r="41" spans="1:13" s="42" customFormat="1" ht="15.75">
      <c r="A41" s="30">
        <v>20</v>
      </c>
      <c r="B41" s="73" t="s">
        <v>157</v>
      </c>
      <c r="C41" s="73" t="s">
        <v>18</v>
      </c>
      <c r="D41" s="72" t="s">
        <v>172</v>
      </c>
      <c r="E41" s="72" t="s">
        <v>180</v>
      </c>
      <c r="F41" s="72"/>
      <c r="G41" s="72" t="s">
        <v>180</v>
      </c>
      <c r="H41" s="72" t="s">
        <v>179</v>
      </c>
      <c r="I41" s="40"/>
      <c r="J41" s="74">
        <v>112800</v>
      </c>
      <c r="K41" s="30"/>
      <c r="L41" s="30"/>
      <c r="M41" s="30"/>
    </row>
    <row r="42" spans="1:13" s="42" customFormat="1" ht="15.75">
      <c r="A42" s="30">
        <v>21</v>
      </c>
      <c r="B42" s="72" t="s">
        <v>156</v>
      </c>
      <c r="C42" s="72" t="s">
        <v>224</v>
      </c>
      <c r="D42" s="72" t="s">
        <v>172</v>
      </c>
      <c r="E42" s="72" t="s">
        <v>180</v>
      </c>
      <c r="F42" s="72"/>
      <c r="G42" s="72" t="s">
        <v>180</v>
      </c>
      <c r="H42" s="72" t="s">
        <v>216</v>
      </c>
      <c r="I42" s="40"/>
      <c r="J42" s="74">
        <v>112800</v>
      </c>
      <c r="K42" s="30"/>
      <c r="L42" s="30"/>
      <c r="M42" s="30"/>
    </row>
    <row r="43" spans="1:13" s="42" customFormat="1" ht="15.75">
      <c r="A43" s="30"/>
      <c r="B43" s="75" t="s">
        <v>155</v>
      </c>
      <c r="C43" s="72"/>
      <c r="D43" s="72"/>
      <c r="E43" s="72"/>
      <c r="F43" s="40"/>
      <c r="G43" s="72"/>
      <c r="H43" s="72"/>
      <c r="I43" s="40"/>
      <c r="J43" s="30"/>
      <c r="K43" s="30"/>
      <c r="L43" s="30"/>
      <c r="M43" s="30"/>
    </row>
    <row r="44" spans="1:13" s="42" customFormat="1" ht="15.75">
      <c r="A44" s="30">
        <v>22</v>
      </c>
      <c r="B44" s="72" t="s">
        <v>17</v>
      </c>
      <c r="C44" s="72"/>
      <c r="D44" s="72" t="s">
        <v>166</v>
      </c>
      <c r="E44" s="72" t="s">
        <v>166</v>
      </c>
      <c r="F44" s="40"/>
      <c r="G44" s="72" t="s">
        <v>166</v>
      </c>
      <c r="H44" s="72" t="s">
        <v>166</v>
      </c>
      <c r="I44" s="40"/>
      <c r="J44" s="74">
        <f>9000*12</f>
        <v>108000</v>
      </c>
      <c r="K44" s="30"/>
      <c r="L44" s="30"/>
      <c r="M44" s="76" t="s">
        <v>17</v>
      </c>
    </row>
    <row r="45" spans="1:13" s="42" customFormat="1" ht="15.75">
      <c r="A45" s="30">
        <v>23</v>
      </c>
      <c r="B45" s="73" t="s">
        <v>231</v>
      </c>
      <c r="C45" s="72" t="s">
        <v>224</v>
      </c>
      <c r="D45" s="72" t="s">
        <v>166</v>
      </c>
      <c r="E45" s="72" t="s">
        <v>166</v>
      </c>
      <c r="F45" s="40"/>
      <c r="G45" s="72" t="s">
        <v>166</v>
      </c>
      <c r="H45" s="72" t="s">
        <v>166</v>
      </c>
      <c r="I45" s="40"/>
      <c r="J45" s="74">
        <f t="shared" ref="J45:J49" si="0">9000*12</f>
        <v>108000</v>
      </c>
      <c r="K45" s="30"/>
      <c r="L45" s="30"/>
      <c r="M45" s="76"/>
    </row>
    <row r="46" spans="1:13" s="42" customFormat="1" ht="15.75">
      <c r="A46" s="30">
        <v>24</v>
      </c>
      <c r="B46" s="72" t="s">
        <v>158</v>
      </c>
      <c r="C46" s="72" t="s">
        <v>163</v>
      </c>
      <c r="D46" s="72" t="s">
        <v>166</v>
      </c>
      <c r="E46" s="72" t="s">
        <v>167</v>
      </c>
      <c r="F46" s="40"/>
      <c r="G46" s="72" t="s">
        <v>166</v>
      </c>
      <c r="H46" s="72" t="s">
        <v>167</v>
      </c>
      <c r="I46" s="40"/>
      <c r="J46" s="74">
        <f t="shared" si="0"/>
        <v>108000</v>
      </c>
      <c r="K46" s="30"/>
      <c r="L46" s="30"/>
      <c r="M46" s="30"/>
    </row>
    <row r="47" spans="1:13" s="42" customFormat="1" ht="15.75">
      <c r="A47" s="30">
        <v>25</v>
      </c>
      <c r="B47" s="72" t="s">
        <v>159</v>
      </c>
      <c r="C47" s="72" t="s">
        <v>164</v>
      </c>
      <c r="D47" s="72" t="s">
        <v>166</v>
      </c>
      <c r="E47" s="77" t="s">
        <v>168</v>
      </c>
      <c r="F47" s="40"/>
      <c r="G47" s="72" t="s">
        <v>166</v>
      </c>
      <c r="H47" s="77" t="s">
        <v>168</v>
      </c>
      <c r="I47" s="40"/>
      <c r="J47" s="74">
        <f t="shared" si="0"/>
        <v>108000</v>
      </c>
      <c r="K47" s="30"/>
      <c r="L47" s="30"/>
      <c r="M47" s="30"/>
    </row>
    <row r="48" spans="1:13" s="42" customFormat="1" ht="15.75">
      <c r="A48" s="30">
        <v>26</v>
      </c>
      <c r="B48" s="72" t="s">
        <v>160</v>
      </c>
      <c r="C48" s="72" t="s">
        <v>164</v>
      </c>
      <c r="D48" s="72" t="s">
        <v>166</v>
      </c>
      <c r="E48" s="77" t="s">
        <v>169</v>
      </c>
      <c r="F48" s="40"/>
      <c r="G48" s="72" t="s">
        <v>166</v>
      </c>
      <c r="H48" s="77" t="s">
        <v>169</v>
      </c>
      <c r="I48" s="40"/>
      <c r="J48" s="74">
        <f t="shared" si="0"/>
        <v>108000</v>
      </c>
      <c r="K48" s="30"/>
      <c r="L48" s="30"/>
      <c r="M48" s="30"/>
    </row>
    <row r="49" spans="1:13" s="42" customFormat="1" ht="15.75">
      <c r="A49" s="30">
        <v>27</v>
      </c>
      <c r="B49" s="72" t="s">
        <v>161</v>
      </c>
      <c r="C49" s="72" t="s">
        <v>162</v>
      </c>
      <c r="D49" s="72" t="s">
        <v>166</v>
      </c>
      <c r="E49" s="77" t="s">
        <v>170</v>
      </c>
      <c r="F49" s="40"/>
      <c r="G49" s="72" t="s">
        <v>166</v>
      </c>
      <c r="H49" s="77" t="s">
        <v>170</v>
      </c>
      <c r="I49" s="40"/>
      <c r="J49" s="74">
        <f t="shared" si="0"/>
        <v>108000</v>
      </c>
      <c r="K49" s="30"/>
      <c r="L49" s="30"/>
      <c r="M49" s="30"/>
    </row>
    <row r="50" spans="1:13" s="42" customFormat="1" ht="15.75">
      <c r="A50" s="70"/>
      <c r="B50" s="57"/>
      <c r="C50" s="57"/>
      <c r="D50" s="57"/>
      <c r="E50" s="78"/>
      <c r="F50" s="69"/>
      <c r="G50" s="57"/>
      <c r="H50" s="78"/>
      <c r="I50" s="69"/>
      <c r="J50" s="79"/>
      <c r="K50" s="70"/>
      <c r="L50" s="70"/>
      <c r="M50" s="70"/>
    </row>
    <row r="51" spans="1:13" s="42" customFormat="1" ht="15.75">
      <c r="A51" s="70"/>
      <c r="B51" s="57"/>
      <c r="C51" s="57"/>
      <c r="D51" s="57"/>
      <c r="E51" s="78"/>
      <c r="F51" s="69"/>
      <c r="G51" s="57"/>
      <c r="H51" s="78"/>
      <c r="I51" s="69"/>
      <c r="J51" s="79"/>
      <c r="K51" s="70"/>
      <c r="L51" s="70"/>
      <c r="M51" s="70"/>
    </row>
    <row r="52" spans="1:13" s="42" customFormat="1" ht="15.75">
      <c r="A52" s="70"/>
      <c r="B52" s="57"/>
      <c r="C52" s="57"/>
      <c r="D52" s="57"/>
      <c r="E52" s="78"/>
      <c r="F52" s="69"/>
      <c r="G52" s="57"/>
      <c r="H52" s="78"/>
      <c r="I52" s="69"/>
      <c r="J52" s="79"/>
      <c r="K52" s="70"/>
      <c r="L52" s="70"/>
      <c r="M52" s="70"/>
    </row>
    <row r="53" spans="1:13" s="42" customFormat="1" ht="15.75">
      <c r="A53" s="70"/>
      <c r="B53" s="57"/>
      <c r="C53" s="57"/>
      <c r="D53" s="57"/>
      <c r="E53" s="78"/>
      <c r="F53" s="69"/>
      <c r="G53" s="57"/>
      <c r="H53" s="78"/>
      <c r="I53" s="69"/>
      <c r="J53" s="79"/>
      <c r="K53" s="70"/>
      <c r="L53" s="70"/>
      <c r="M53" s="70"/>
    </row>
    <row r="54" spans="1:13" s="42" customFormat="1" ht="15.75">
      <c r="A54" s="70"/>
      <c r="B54" s="57"/>
      <c r="C54" s="57"/>
      <c r="D54" s="57"/>
      <c r="E54" s="78"/>
      <c r="F54" s="69"/>
      <c r="G54" s="57"/>
      <c r="H54" s="78"/>
      <c r="I54" s="69"/>
      <c r="J54" s="79"/>
      <c r="K54" s="70"/>
      <c r="L54" s="70"/>
      <c r="M54" s="70"/>
    </row>
    <row r="55" spans="1:13" s="42" customFormat="1" ht="15.75">
      <c r="A55" s="70"/>
      <c r="B55" s="57"/>
      <c r="C55" s="57"/>
      <c r="D55" s="57"/>
      <c r="E55" s="78"/>
      <c r="F55" s="69"/>
      <c r="G55" s="57"/>
      <c r="H55" s="78"/>
      <c r="I55" s="69"/>
      <c r="J55" s="79"/>
      <c r="K55" s="70"/>
      <c r="L55" s="70"/>
      <c r="M55" s="70"/>
    </row>
    <row r="56" spans="1:13" s="42" customFormat="1" ht="15.75">
      <c r="A56" s="70"/>
      <c r="B56" s="57"/>
      <c r="C56" s="57"/>
      <c r="D56" s="57"/>
      <c r="E56" s="78"/>
      <c r="F56" s="69"/>
      <c r="G56" s="57"/>
      <c r="H56" s="78"/>
      <c r="I56" s="69"/>
      <c r="J56" s="79"/>
      <c r="K56" s="70"/>
      <c r="L56" s="70"/>
      <c r="M56" s="70"/>
    </row>
    <row r="57" spans="1:13" s="42" customFormat="1" ht="15.75">
      <c r="A57" s="70"/>
      <c r="B57" s="57"/>
      <c r="C57" s="57"/>
      <c r="D57" s="57"/>
      <c r="E57" s="78"/>
      <c r="F57" s="69"/>
      <c r="G57" s="57"/>
      <c r="H57" s="78"/>
      <c r="I57" s="69"/>
      <c r="J57" s="79"/>
      <c r="K57" s="70"/>
      <c r="L57" s="70"/>
      <c r="M57" s="70"/>
    </row>
    <row r="58" spans="1:13" s="42" customFormat="1" ht="15.75">
      <c r="A58" s="70"/>
      <c r="B58" s="57"/>
      <c r="C58" s="57"/>
      <c r="D58" s="57"/>
      <c r="E58" s="78"/>
      <c r="F58" s="69"/>
      <c r="G58" s="57"/>
      <c r="H58" s="78"/>
      <c r="I58" s="69"/>
      <c r="J58" s="79"/>
      <c r="K58" s="70"/>
      <c r="L58" s="70"/>
      <c r="M58" s="70"/>
    </row>
    <row r="59" spans="1:13" s="42" customFormat="1" ht="15.75">
      <c r="A59" s="70"/>
      <c r="B59" s="57"/>
      <c r="C59" s="57"/>
      <c r="D59" s="57"/>
      <c r="E59" s="78"/>
      <c r="F59" s="69"/>
      <c r="G59" s="57"/>
      <c r="H59" s="78"/>
      <c r="I59" s="69"/>
      <c r="J59" s="79"/>
      <c r="K59" s="70"/>
      <c r="L59" s="70"/>
      <c r="M59" s="70"/>
    </row>
    <row r="60" spans="1:13" s="42" customFormat="1" ht="15.75">
      <c r="A60" s="70"/>
      <c r="B60" s="57"/>
      <c r="C60" s="57"/>
      <c r="D60" s="57"/>
      <c r="E60" s="78"/>
      <c r="F60" s="69"/>
      <c r="G60" s="57"/>
      <c r="H60" s="78"/>
      <c r="I60" s="69"/>
      <c r="J60" s="79"/>
      <c r="K60" s="70"/>
      <c r="L60" s="70"/>
      <c r="M60" s="70"/>
    </row>
    <row r="61" spans="1:13" s="42" customFormat="1" ht="15.75">
      <c r="A61" s="70"/>
      <c r="B61" s="57"/>
      <c r="C61" s="57"/>
      <c r="D61" s="57"/>
      <c r="E61" s="78"/>
      <c r="F61" s="69"/>
      <c r="G61" s="57"/>
      <c r="H61" s="78"/>
      <c r="I61" s="69"/>
      <c r="J61" s="79"/>
      <c r="K61" s="70"/>
      <c r="L61" s="70"/>
      <c r="M61" s="70"/>
    </row>
    <row r="62" spans="1:13" s="42" customFormat="1" ht="15.75">
      <c r="A62" s="70"/>
      <c r="B62" s="57"/>
      <c r="C62" s="57"/>
      <c r="D62" s="57"/>
      <c r="E62" s="78"/>
      <c r="F62" s="69"/>
      <c r="G62" s="57"/>
      <c r="H62" s="78"/>
      <c r="I62" s="69"/>
      <c r="J62" s="79"/>
      <c r="K62" s="70"/>
      <c r="L62" s="70"/>
      <c r="M62" s="80"/>
    </row>
    <row r="63" spans="1:13" s="42" customFormat="1" ht="15.75">
      <c r="A63" s="70"/>
      <c r="B63" s="57"/>
      <c r="C63" s="57"/>
      <c r="D63" s="57"/>
      <c r="E63" s="78"/>
      <c r="F63" s="69"/>
      <c r="G63" s="57"/>
      <c r="H63" s="78"/>
      <c r="I63" s="69"/>
      <c r="J63" s="79"/>
      <c r="K63" s="70"/>
      <c r="L63" s="70"/>
      <c r="M63" s="80">
        <v>29</v>
      </c>
    </row>
    <row r="64" spans="1:13" s="42" customFormat="1" ht="15.75">
      <c r="A64" s="70"/>
      <c r="B64" s="57"/>
      <c r="C64" s="57"/>
      <c r="D64" s="57"/>
      <c r="E64" s="78"/>
      <c r="F64" s="69"/>
      <c r="G64" s="57"/>
      <c r="H64" s="78"/>
      <c r="I64" s="69"/>
      <c r="J64" s="79"/>
      <c r="K64" s="70"/>
      <c r="L64" s="70"/>
      <c r="M64" s="80"/>
    </row>
    <row r="65" spans="1:13" ht="15.75">
      <c r="A65" s="154" t="s">
        <v>211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</row>
    <row r="66" spans="1:13" ht="15.75">
      <c r="A66" s="157" t="s">
        <v>0</v>
      </c>
      <c r="B66" s="166" t="s">
        <v>1</v>
      </c>
      <c r="C66" s="166" t="s">
        <v>2</v>
      </c>
      <c r="D66" s="168" t="s">
        <v>3</v>
      </c>
      <c r="E66" s="168"/>
      <c r="F66" s="168"/>
      <c r="G66" s="168" t="s">
        <v>4</v>
      </c>
      <c r="H66" s="168"/>
      <c r="I66" s="168"/>
      <c r="J66" s="176" t="s">
        <v>5</v>
      </c>
      <c r="K66" s="2"/>
      <c r="L66" s="2"/>
      <c r="M66" s="176" t="s">
        <v>6</v>
      </c>
    </row>
    <row r="67" spans="1:13" ht="31.5">
      <c r="A67" s="158"/>
      <c r="B67" s="179"/>
      <c r="C67" s="179"/>
      <c r="D67" s="81" t="s">
        <v>7</v>
      </c>
      <c r="E67" s="81" t="s">
        <v>8</v>
      </c>
      <c r="F67" s="81" t="s">
        <v>9</v>
      </c>
      <c r="G67" s="81" t="s">
        <v>7</v>
      </c>
      <c r="H67" s="81" t="s">
        <v>8</v>
      </c>
      <c r="I67" s="81" t="s">
        <v>9</v>
      </c>
      <c r="J67" s="180"/>
      <c r="K67" s="60" t="s">
        <v>212</v>
      </c>
      <c r="L67" s="60" t="s">
        <v>213</v>
      </c>
      <c r="M67" s="180"/>
    </row>
    <row r="68" spans="1:13" ht="15.75">
      <c r="A68" s="159" t="s">
        <v>48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</row>
    <row r="69" spans="1:13" ht="15.75">
      <c r="A69" s="162">
        <v>28</v>
      </c>
      <c r="B69" s="184" t="s">
        <v>135</v>
      </c>
      <c r="C69" s="142" t="s">
        <v>136</v>
      </c>
      <c r="D69" s="142" t="s">
        <v>49</v>
      </c>
      <c r="E69" s="6" t="s">
        <v>137</v>
      </c>
      <c r="F69" s="144">
        <v>7</v>
      </c>
      <c r="G69" s="151" t="s">
        <v>49</v>
      </c>
      <c r="H69" s="6" t="s">
        <v>50</v>
      </c>
      <c r="I69" s="162">
        <v>7</v>
      </c>
      <c r="J69" s="182">
        <f>26460*12</f>
        <v>317520</v>
      </c>
      <c r="K69" s="7">
        <f>3500*12</f>
        <v>42000</v>
      </c>
      <c r="L69" s="82"/>
      <c r="M69" s="181">
        <f>J69+K69</f>
        <v>359520</v>
      </c>
    </row>
    <row r="70" spans="1:13" ht="15.75">
      <c r="A70" s="163"/>
      <c r="B70" s="185"/>
      <c r="C70" s="143"/>
      <c r="D70" s="143"/>
      <c r="E70" s="15" t="s">
        <v>51</v>
      </c>
      <c r="F70" s="145"/>
      <c r="G70" s="152"/>
      <c r="H70" s="15" t="s">
        <v>51</v>
      </c>
      <c r="I70" s="163"/>
      <c r="J70" s="183"/>
      <c r="K70" s="17"/>
      <c r="L70" s="83"/>
      <c r="M70" s="178"/>
    </row>
    <row r="71" spans="1:13" ht="15.75">
      <c r="A71" s="30">
        <v>29</v>
      </c>
      <c r="B71" s="84" t="s">
        <v>151</v>
      </c>
      <c r="C71" s="35" t="s">
        <v>114</v>
      </c>
      <c r="D71" s="31" t="s">
        <v>52</v>
      </c>
      <c r="E71" s="35" t="s">
        <v>53</v>
      </c>
      <c r="F71" s="30">
        <v>5</v>
      </c>
      <c r="G71" s="31" t="s">
        <v>52</v>
      </c>
      <c r="H71" s="35" t="s">
        <v>53</v>
      </c>
      <c r="I71" s="30">
        <v>5</v>
      </c>
      <c r="J71" s="32">
        <f>15920*12</f>
        <v>191040</v>
      </c>
      <c r="K71" s="32"/>
      <c r="L71" s="32"/>
      <c r="M71" s="30"/>
    </row>
    <row r="72" spans="1:13" ht="15.75">
      <c r="A72" s="36">
        <v>30</v>
      </c>
      <c r="B72" s="6" t="s">
        <v>17</v>
      </c>
      <c r="C72" s="6" t="s">
        <v>18</v>
      </c>
      <c r="D72" s="6" t="s">
        <v>55</v>
      </c>
      <c r="E72" s="6" t="s">
        <v>56</v>
      </c>
      <c r="F72" s="36" t="s">
        <v>124</v>
      </c>
      <c r="G72" s="21" t="s">
        <v>55</v>
      </c>
      <c r="H72" s="6" t="s">
        <v>56</v>
      </c>
      <c r="I72" s="6" t="s">
        <v>124</v>
      </c>
      <c r="J72" s="7">
        <v>198960</v>
      </c>
      <c r="K72" s="22"/>
      <c r="L72" s="22"/>
      <c r="M72" s="20" t="s">
        <v>214</v>
      </c>
    </row>
    <row r="73" spans="1:13" ht="15.75">
      <c r="A73" s="30">
        <v>31</v>
      </c>
      <c r="B73" s="35" t="s">
        <v>57</v>
      </c>
      <c r="C73" s="35" t="s">
        <v>58</v>
      </c>
      <c r="D73" s="31" t="s">
        <v>59</v>
      </c>
      <c r="E73" s="31" t="s">
        <v>60</v>
      </c>
      <c r="F73" s="30">
        <v>5</v>
      </c>
      <c r="G73" s="31" t="s">
        <v>59</v>
      </c>
      <c r="H73" s="35" t="s">
        <v>60</v>
      </c>
      <c r="I73" s="30">
        <v>5</v>
      </c>
      <c r="J73" s="85">
        <f>15920*12</f>
        <v>191040</v>
      </c>
      <c r="K73" s="85"/>
      <c r="L73" s="85"/>
      <c r="M73" s="30"/>
    </row>
    <row r="74" spans="1:13" ht="15.75">
      <c r="A74" s="30">
        <v>32</v>
      </c>
      <c r="B74" s="35" t="s">
        <v>141</v>
      </c>
      <c r="C74" s="35" t="s">
        <v>142</v>
      </c>
      <c r="D74" s="31" t="s">
        <v>62</v>
      </c>
      <c r="E74" s="31" t="s">
        <v>60</v>
      </c>
      <c r="F74" s="30">
        <v>4</v>
      </c>
      <c r="G74" s="31" t="s">
        <v>62</v>
      </c>
      <c r="H74" s="35" t="s">
        <v>60</v>
      </c>
      <c r="I74" s="30">
        <v>4</v>
      </c>
      <c r="J74" s="32">
        <f>14030*12</f>
        <v>168360</v>
      </c>
      <c r="K74" s="32"/>
      <c r="L74" s="32"/>
      <c r="M74" s="30"/>
    </row>
    <row r="75" spans="1:13" ht="15.75">
      <c r="A75" s="30">
        <v>33</v>
      </c>
      <c r="B75" s="35" t="s">
        <v>17</v>
      </c>
      <c r="C75" s="35" t="s">
        <v>61</v>
      </c>
      <c r="D75" s="31" t="s">
        <v>65</v>
      </c>
      <c r="E75" s="31" t="s">
        <v>66</v>
      </c>
      <c r="F75" s="40" t="s">
        <v>124</v>
      </c>
      <c r="G75" s="31" t="s">
        <v>65</v>
      </c>
      <c r="H75" s="35" t="s">
        <v>66</v>
      </c>
      <c r="I75" s="40" t="s">
        <v>124</v>
      </c>
      <c r="J75" s="32">
        <v>198960</v>
      </c>
      <c r="K75" s="86"/>
      <c r="L75" s="86"/>
      <c r="M75" s="30" t="s">
        <v>214</v>
      </c>
    </row>
    <row r="76" spans="1:13" ht="15.75">
      <c r="A76" s="140">
        <v>34</v>
      </c>
      <c r="B76" s="35" t="s">
        <v>17</v>
      </c>
      <c r="C76" s="35"/>
      <c r="D76" s="141" t="s">
        <v>232</v>
      </c>
      <c r="E76" s="141" t="s">
        <v>233</v>
      </c>
      <c r="F76" s="40" t="s">
        <v>130</v>
      </c>
      <c r="G76" s="141" t="s">
        <v>232</v>
      </c>
      <c r="H76" s="141" t="s">
        <v>233</v>
      </c>
      <c r="I76" s="40" t="s">
        <v>130</v>
      </c>
      <c r="J76" s="32"/>
      <c r="K76" s="86"/>
      <c r="L76" s="86"/>
      <c r="M76" s="140" t="s">
        <v>17</v>
      </c>
    </row>
    <row r="77" spans="1:13" ht="16.5" thickBot="1">
      <c r="A77" s="61"/>
      <c r="B77" s="87" t="s">
        <v>210</v>
      </c>
      <c r="C77" s="88"/>
      <c r="D77" s="89"/>
      <c r="E77" s="90"/>
      <c r="F77" s="91"/>
      <c r="G77" s="91"/>
      <c r="H77" s="90"/>
      <c r="I77" s="91"/>
      <c r="J77" s="91"/>
      <c r="K77" s="91"/>
      <c r="L77" s="91"/>
      <c r="M77" s="14"/>
    </row>
    <row r="78" spans="1:13" ht="16.5" thickTop="1">
      <c r="A78" s="30">
        <v>35</v>
      </c>
      <c r="B78" s="35" t="s">
        <v>106</v>
      </c>
      <c r="C78" s="35" t="s">
        <v>107</v>
      </c>
      <c r="D78" s="30" t="s">
        <v>22</v>
      </c>
      <c r="E78" s="35" t="s">
        <v>69</v>
      </c>
      <c r="F78" s="30" t="s">
        <v>22</v>
      </c>
      <c r="G78" s="30" t="s">
        <v>22</v>
      </c>
      <c r="H78" s="35" t="s">
        <v>69</v>
      </c>
      <c r="I78" s="30" t="s">
        <v>22</v>
      </c>
      <c r="J78" s="32">
        <f>14030*12</f>
        <v>168360</v>
      </c>
      <c r="K78" s="32"/>
      <c r="L78" s="32"/>
      <c r="M78" s="30"/>
    </row>
    <row r="79" spans="1:13" ht="15.75">
      <c r="A79" s="30">
        <v>36</v>
      </c>
      <c r="B79" s="35" t="s">
        <v>108</v>
      </c>
      <c r="C79" s="35" t="s">
        <v>109</v>
      </c>
      <c r="D79" s="30" t="s">
        <v>22</v>
      </c>
      <c r="E79" s="35" t="s">
        <v>110</v>
      </c>
      <c r="F79" s="30" t="s">
        <v>22</v>
      </c>
      <c r="G79" s="30" t="s">
        <v>22</v>
      </c>
      <c r="H79" s="35" t="s">
        <v>110</v>
      </c>
      <c r="I79" s="30" t="s">
        <v>22</v>
      </c>
      <c r="J79" s="32">
        <f>11630*12</f>
        <v>139560</v>
      </c>
      <c r="K79" s="32"/>
      <c r="L79" s="32"/>
      <c r="M79" s="30"/>
    </row>
    <row r="80" spans="1:13" ht="15.75">
      <c r="A80" s="23">
        <v>37</v>
      </c>
      <c r="B80" s="15" t="s">
        <v>111</v>
      </c>
      <c r="C80" s="15" t="s">
        <v>107</v>
      </c>
      <c r="D80" s="23" t="s">
        <v>22</v>
      </c>
      <c r="E80" s="15" t="s">
        <v>110</v>
      </c>
      <c r="F80" s="23" t="s">
        <v>22</v>
      </c>
      <c r="G80" s="23" t="s">
        <v>22</v>
      </c>
      <c r="H80" s="15" t="s">
        <v>110</v>
      </c>
      <c r="I80" s="23" t="s">
        <v>22</v>
      </c>
      <c r="J80" s="18">
        <f>11630*12</f>
        <v>139560</v>
      </c>
      <c r="K80" s="18"/>
      <c r="L80" s="18"/>
      <c r="M80" s="23"/>
    </row>
    <row r="81" spans="1:13" s="42" customFormat="1" ht="19.5" customHeight="1">
      <c r="A81" s="65"/>
      <c r="B81" s="66" t="s">
        <v>152</v>
      </c>
      <c r="C81" s="67"/>
      <c r="D81" s="68" t="s">
        <v>171</v>
      </c>
      <c r="E81" s="67"/>
      <c r="F81" s="69"/>
      <c r="G81" s="68" t="s">
        <v>171</v>
      </c>
      <c r="H81" s="67"/>
      <c r="I81" s="69"/>
      <c r="J81" s="70"/>
      <c r="K81" s="70"/>
      <c r="L81" s="70"/>
      <c r="M81" s="71"/>
    </row>
    <row r="82" spans="1:13" ht="15.75">
      <c r="A82" s="30">
        <v>38</v>
      </c>
      <c r="B82" s="72" t="s">
        <v>173</v>
      </c>
      <c r="C82" s="72" t="s">
        <v>18</v>
      </c>
      <c r="D82" s="72" t="s">
        <v>180</v>
      </c>
      <c r="E82" s="72" t="s">
        <v>179</v>
      </c>
      <c r="F82" s="40"/>
      <c r="G82" s="72" t="s">
        <v>180</v>
      </c>
      <c r="H82" s="72" t="s">
        <v>217</v>
      </c>
      <c r="I82" s="40"/>
      <c r="J82" s="74">
        <v>130080</v>
      </c>
      <c r="K82" s="30"/>
      <c r="L82" s="30"/>
      <c r="M82" s="30"/>
    </row>
    <row r="83" spans="1:13" ht="15.75">
      <c r="A83" s="30">
        <v>39</v>
      </c>
      <c r="B83" s="72" t="s">
        <v>174</v>
      </c>
      <c r="C83" s="72" t="s">
        <v>80</v>
      </c>
      <c r="D83" s="72" t="s">
        <v>180</v>
      </c>
      <c r="E83" s="72" t="s">
        <v>220</v>
      </c>
      <c r="F83" s="40"/>
      <c r="G83" s="72" t="s">
        <v>180</v>
      </c>
      <c r="H83" s="72" t="s">
        <v>220</v>
      </c>
      <c r="I83" s="40"/>
      <c r="J83" s="74">
        <v>180000</v>
      </c>
      <c r="K83" s="30"/>
      <c r="L83" s="30"/>
      <c r="M83" s="30"/>
    </row>
    <row r="84" spans="1:13" ht="15.75">
      <c r="A84" s="30">
        <v>40</v>
      </c>
      <c r="B84" s="72" t="s">
        <v>234</v>
      </c>
      <c r="C84" s="72" t="s">
        <v>187</v>
      </c>
      <c r="D84" s="72" t="s">
        <v>172</v>
      </c>
      <c r="E84" s="72" t="s">
        <v>105</v>
      </c>
      <c r="F84" s="40"/>
      <c r="G84" s="72" t="s">
        <v>172</v>
      </c>
      <c r="H84" s="72" t="s">
        <v>105</v>
      </c>
      <c r="I84" s="40"/>
      <c r="J84" s="74">
        <v>112800</v>
      </c>
      <c r="K84" s="30"/>
      <c r="L84" s="30"/>
      <c r="M84" s="30"/>
    </row>
    <row r="85" spans="1:13" ht="15.75">
      <c r="A85" s="30"/>
      <c r="B85" s="75" t="s">
        <v>155</v>
      </c>
      <c r="C85" s="72"/>
      <c r="D85" s="72"/>
      <c r="E85" s="72"/>
      <c r="F85" s="40"/>
      <c r="G85" s="72"/>
      <c r="H85" s="72"/>
      <c r="I85" s="40"/>
      <c r="J85" s="30"/>
      <c r="K85" s="30"/>
      <c r="L85" s="30"/>
      <c r="M85" s="30"/>
    </row>
    <row r="86" spans="1:13" ht="15.75">
      <c r="A86" s="30">
        <v>41</v>
      </c>
      <c r="B86" s="72" t="s">
        <v>175</v>
      </c>
      <c r="C86" s="72" t="s">
        <v>109</v>
      </c>
      <c r="D86" s="72" t="s">
        <v>166</v>
      </c>
      <c r="E86" s="77" t="s">
        <v>166</v>
      </c>
      <c r="F86" s="40"/>
      <c r="G86" s="72" t="s">
        <v>166</v>
      </c>
      <c r="H86" s="77" t="s">
        <v>166</v>
      </c>
      <c r="I86" s="40"/>
      <c r="J86" s="74">
        <f>9000*12</f>
        <v>108000</v>
      </c>
      <c r="K86" s="30"/>
      <c r="L86" s="30"/>
      <c r="M86" s="30"/>
    </row>
    <row r="87" spans="1:13" ht="15.75">
      <c r="A87" s="30">
        <v>42</v>
      </c>
      <c r="B87" s="72" t="s">
        <v>176</v>
      </c>
      <c r="C87" s="72" t="s">
        <v>109</v>
      </c>
      <c r="D87" s="72" t="s">
        <v>166</v>
      </c>
      <c r="E87" s="77" t="s">
        <v>166</v>
      </c>
      <c r="F87" s="40"/>
      <c r="G87" s="72" t="s">
        <v>166</v>
      </c>
      <c r="H87" s="77" t="s">
        <v>166</v>
      </c>
      <c r="I87" s="40"/>
      <c r="J87" s="74">
        <f t="shared" ref="J87:J90" si="1">9000*12</f>
        <v>108000</v>
      </c>
      <c r="K87" s="30"/>
      <c r="L87" s="30"/>
      <c r="M87" s="30"/>
    </row>
    <row r="88" spans="1:13" ht="15.75">
      <c r="A88" s="30">
        <v>43</v>
      </c>
      <c r="B88" s="72" t="s">
        <v>177</v>
      </c>
      <c r="C88" s="72" t="s">
        <v>109</v>
      </c>
      <c r="D88" s="72" t="s">
        <v>166</v>
      </c>
      <c r="E88" s="77" t="s">
        <v>166</v>
      </c>
      <c r="F88" s="40"/>
      <c r="G88" s="72" t="s">
        <v>166</v>
      </c>
      <c r="H88" s="77" t="s">
        <v>166</v>
      </c>
      <c r="I88" s="40"/>
      <c r="J88" s="74">
        <f t="shared" si="1"/>
        <v>108000</v>
      </c>
      <c r="K88" s="30"/>
      <c r="L88" s="30"/>
      <c r="M88" s="30"/>
    </row>
    <row r="89" spans="1:13" ht="15.75">
      <c r="A89" s="30">
        <v>44</v>
      </c>
      <c r="B89" s="72" t="s">
        <v>178</v>
      </c>
      <c r="C89" s="72" t="s">
        <v>47</v>
      </c>
      <c r="D89" s="72" t="s">
        <v>166</v>
      </c>
      <c r="E89" s="72" t="s">
        <v>166</v>
      </c>
      <c r="F89" s="40"/>
      <c r="G89" s="72" t="s">
        <v>166</v>
      </c>
      <c r="H89" s="77" t="s">
        <v>166</v>
      </c>
      <c r="I89" s="40"/>
      <c r="J89" s="74">
        <f t="shared" si="1"/>
        <v>108000</v>
      </c>
      <c r="K89" s="30"/>
      <c r="L89" s="30"/>
      <c r="M89" s="30"/>
    </row>
    <row r="90" spans="1:13" ht="15.75">
      <c r="A90" s="30">
        <v>45</v>
      </c>
      <c r="B90" s="73" t="s">
        <v>181</v>
      </c>
      <c r="C90" s="73" t="s">
        <v>47</v>
      </c>
      <c r="D90" s="72" t="s">
        <v>166</v>
      </c>
      <c r="E90" s="72" t="s">
        <v>166</v>
      </c>
      <c r="F90" s="40"/>
      <c r="G90" s="72" t="s">
        <v>166</v>
      </c>
      <c r="H90" s="77" t="s">
        <v>166</v>
      </c>
      <c r="I90" s="40"/>
      <c r="J90" s="74">
        <f t="shared" si="1"/>
        <v>108000</v>
      </c>
      <c r="K90" s="30"/>
      <c r="L90" s="30"/>
      <c r="M90" s="30"/>
    </row>
    <row r="91" spans="1:13" ht="15.75">
      <c r="A91" s="30">
        <v>46</v>
      </c>
      <c r="B91" s="92" t="s">
        <v>225</v>
      </c>
      <c r="C91" s="93" t="s">
        <v>226</v>
      </c>
      <c r="D91" s="72" t="s">
        <v>166</v>
      </c>
      <c r="E91" s="72" t="s">
        <v>166</v>
      </c>
      <c r="F91" s="40"/>
      <c r="G91" s="72" t="s">
        <v>166</v>
      </c>
      <c r="H91" s="77" t="s">
        <v>166</v>
      </c>
      <c r="I91" s="40"/>
      <c r="J91" s="74">
        <v>108000</v>
      </c>
      <c r="K91" s="30"/>
      <c r="L91" s="30"/>
      <c r="M91" s="30"/>
    </row>
    <row r="92" spans="1:13" ht="15.75">
      <c r="A92" s="70"/>
      <c r="B92" s="94"/>
      <c r="C92" s="94"/>
      <c r="D92" s="57"/>
      <c r="E92" s="57"/>
      <c r="F92" s="69"/>
      <c r="G92" s="57"/>
      <c r="H92" s="78"/>
      <c r="I92" s="69"/>
      <c r="J92" s="70"/>
      <c r="K92" s="70"/>
      <c r="L92" s="70"/>
      <c r="M92" s="70"/>
    </row>
    <row r="93" spans="1:13" ht="15.75">
      <c r="A93" s="70"/>
      <c r="B93" s="94"/>
      <c r="C93" s="94"/>
      <c r="D93" s="57"/>
      <c r="E93" s="57"/>
      <c r="F93" s="69"/>
      <c r="G93" s="57"/>
      <c r="H93" s="78"/>
      <c r="I93" s="69"/>
      <c r="J93" s="70"/>
      <c r="K93" s="70"/>
      <c r="L93" s="70"/>
      <c r="M93" s="80"/>
    </row>
    <row r="94" spans="1:13" ht="15.75">
      <c r="A94" s="70"/>
      <c r="B94" s="94"/>
      <c r="C94" s="94"/>
      <c r="D94" s="57"/>
      <c r="E94" s="57"/>
      <c r="F94" s="69"/>
      <c r="G94" s="57"/>
      <c r="H94" s="78"/>
      <c r="I94" s="69"/>
      <c r="J94" s="70"/>
      <c r="K94" s="70"/>
      <c r="L94" s="70"/>
      <c r="M94" s="80"/>
    </row>
    <row r="95" spans="1:13" ht="15.75">
      <c r="A95" s="70"/>
      <c r="B95" s="94"/>
      <c r="C95" s="94"/>
      <c r="D95" s="57"/>
      <c r="E95" s="57"/>
      <c r="F95" s="69"/>
      <c r="G95" s="57"/>
      <c r="H95" s="78"/>
      <c r="I95" s="69"/>
      <c r="J95" s="70"/>
      <c r="K95" s="70"/>
      <c r="L95" s="70"/>
      <c r="M95" s="80"/>
    </row>
    <row r="96" spans="1:13" ht="15.75">
      <c r="A96" s="70"/>
      <c r="B96" s="94"/>
      <c r="C96" s="94"/>
      <c r="D96" s="57"/>
      <c r="E96" s="57"/>
      <c r="F96" s="69"/>
      <c r="G96" s="57"/>
      <c r="H96" s="78"/>
      <c r="I96" s="69"/>
      <c r="J96" s="70"/>
      <c r="K96" s="70"/>
      <c r="L96" s="70"/>
      <c r="M96" s="80">
        <v>30</v>
      </c>
    </row>
    <row r="97" spans="1:13" ht="15.75">
      <c r="A97" s="70"/>
      <c r="B97" s="94"/>
      <c r="C97" s="94"/>
      <c r="D97" s="57"/>
      <c r="E97" s="57"/>
      <c r="F97" s="69"/>
      <c r="G97" s="57"/>
      <c r="H97" s="78"/>
      <c r="I97" s="69"/>
      <c r="J97" s="70"/>
      <c r="K97" s="70"/>
      <c r="L97" s="70"/>
      <c r="M97" s="80"/>
    </row>
    <row r="98" spans="1:13" ht="15.75">
      <c r="A98" s="154" t="s">
        <v>211</v>
      </c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</row>
    <row r="99" spans="1:13" ht="15.75">
      <c r="A99" s="157" t="s">
        <v>0</v>
      </c>
      <c r="B99" s="166" t="s">
        <v>1</v>
      </c>
      <c r="C99" s="166" t="s">
        <v>2</v>
      </c>
      <c r="D99" s="168" t="s">
        <v>3</v>
      </c>
      <c r="E99" s="168"/>
      <c r="F99" s="168"/>
      <c r="G99" s="168" t="s">
        <v>4</v>
      </c>
      <c r="H99" s="168"/>
      <c r="I99" s="168"/>
      <c r="J99" s="176" t="s">
        <v>5</v>
      </c>
      <c r="K99" s="2"/>
      <c r="L99" s="2"/>
      <c r="M99" s="176" t="s">
        <v>6</v>
      </c>
    </row>
    <row r="100" spans="1:13" ht="31.5">
      <c r="A100" s="158"/>
      <c r="B100" s="179"/>
      <c r="C100" s="179"/>
      <c r="D100" s="81" t="s">
        <v>7</v>
      </c>
      <c r="E100" s="81" t="s">
        <v>8</v>
      </c>
      <c r="F100" s="81" t="s">
        <v>9</v>
      </c>
      <c r="G100" s="81" t="s">
        <v>7</v>
      </c>
      <c r="H100" s="81" t="s">
        <v>8</v>
      </c>
      <c r="I100" s="81" t="s">
        <v>9</v>
      </c>
      <c r="J100" s="180"/>
      <c r="K100" s="60" t="s">
        <v>212</v>
      </c>
      <c r="L100" s="60" t="s">
        <v>213</v>
      </c>
      <c r="M100" s="180"/>
    </row>
    <row r="101" spans="1:13" ht="13.5" customHeight="1">
      <c r="A101" s="148" t="s">
        <v>70</v>
      </c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</row>
    <row r="102" spans="1:13" ht="15.75">
      <c r="A102" s="20">
        <v>47</v>
      </c>
      <c r="B102" s="173" t="s">
        <v>77</v>
      </c>
      <c r="C102" s="146" t="s">
        <v>145</v>
      </c>
      <c r="D102" s="21" t="s">
        <v>71</v>
      </c>
      <c r="E102" s="20" t="s">
        <v>143</v>
      </c>
      <c r="F102" s="20">
        <v>6</v>
      </c>
      <c r="G102" s="21" t="s">
        <v>71</v>
      </c>
      <c r="H102" s="20" t="s">
        <v>143</v>
      </c>
      <c r="I102" s="20">
        <v>6</v>
      </c>
      <c r="J102" s="27">
        <v>216720</v>
      </c>
      <c r="K102" s="27">
        <v>42000</v>
      </c>
      <c r="L102" s="27"/>
      <c r="M102" s="95"/>
    </row>
    <row r="103" spans="1:13" ht="15.75">
      <c r="A103" s="23"/>
      <c r="B103" s="174"/>
      <c r="C103" s="147"/>
      <c r="D103" s="10"/>
      <c r="E103" s="23" t="s">
        <v>229</v>
      </c>
      <c r="F103" s="23"/>
      <c r="G103" s="10"/>
      <c r="H103" s="23" t="s">
        <v>229</v>
      </c>
      <c r="I103" s="23"/>
      <c r="J103" s="23"/>
      <c r="K103" s="23"/>
      <c r="L103" s="23"/>
      <c r="M103" s="96"/>
    </row>
    <row r="104" spans="1:13" ht="15.75">
      <c r="A104" s="36">
        <v>48</v>
      </c>
      <c r="B104" s="6" t="s">
        <v>126</v>
      </c>
      <c r="C104" s="6" t="s">
        <v>147</v>
      </c>
      <c r="D104" s="5" t="s">
        <v>144</v>
      </c>
      <c r="E104" s="11" t="s">
        <v>72</v>
      </c>
      <c r="F104" s="97">
        <v>6</v>
      </c>
      <c r="G104" s="5" t="s">
        <v>71</v>
      </c>
      <c r="H104" s="11" t="s">
        <v>72</v>
      </c>
      <c r="I104" s="97">
        <v>6</v>
      </c>
      <c r="J104" s="13">
        <f>22040*12</f>
        <v>264480</v>
      </c>
      <c r="K104" s="13"/>
      <c r="L104" s="13"/>
      <c r="M104" s="23" t="s">
        <v>17</v>
      </c>
    </row>
    <row r="105" spans="1:13" ht="18.75" customHeight="1">
      <c r="A105" s="144">
        <v>49</v>
      </c>
      <c r="B105" s="146" t="s">
        <v>17</v>
      </c>
      <c r="C105" s="146"/>
      <c r="D105" s="151" t="s">
        <v>74</v>
      </c>
      <c r="E105" s="146" t="s">
        <v>75</v>
      </c>
      <c r="F105" s="144">
        <v>5</v>
      </c>
      <c r="G105" s="151" t="s">
        <v>74</v>
      </c>
      <c r="H105" s="146" t="s">
        <v>75</v>
      </c>
      <c r="I105" s="144">
        <v>5</v>
      </c>
      <c r="J105" s="149">
        <f>16550*12</f>
        <v>198600</v>
      </c>
      <c r="K105" s="8"/>
      <c r="L105" s="8"/>
      <c r="M105" s="98"/>
    </row>
    <row r="106" spans="1:13" ht="11.25" customHeight="1">
      <c r="A106" s="145"/>
      <c r="B106" s="147"/>
      <c r="C106" s="147"/>
      <c r="D106" s="152"/>
      <c r="E106" s="147"/>
      <c r="F106" s="145"/>
      <c r="G106" s="152"/>
      <c r="H106" s="147"/>
      <c r="I106" s="145"/>
      <c r="J106" s="150"/>
      <c r="K106" s="18"/>
      <c r="L106" s="18"/>
      <c r="M106" s="25"/>
    </row>
    <row r="107" spans="1:13" ht="30" customHeight="1">
      <c r="A107" s="30">
        <v>50</v>
      </c>
      <c r="B107" s="35" t="s">
        <v>76</v>
      </c>
      <c r="C107" s="35" t="s">
        <v>73</v>
      </c>
      <c r="D107" s="31" t="s">
        <v>74</v>
      </c>
      <c r="E107" s="35" t="s">
        <v>75</v>
      </c>
      <c r="F107" s="30">
        <v>4</v>
      </c>
      <c r="G107" s="31" t="s">
        <v>74</v>
      </c>
      <c r="H107" s="35" t="s">
        <v>75</v>
      </c>
      <c r="I107" s="30">
        <v>4</v>
      </c>
      <c r="J107" s="32">
        <f>1431*120</f>
        <v>171720</v>
      </c>
      <c r="K107" s="8"/>
      <c r="L107" s="32"/>
      <c r="M107" s="30"/>
    </row>
    <row r="108" spans="1:13" ht="14.25" customHeight="1">
      <c r="A108" s="30">
        <v>51</v>
      </c>
      <c r="B108" s="35" t="s">
        <v>146</v>
      </c>
      <c r="C108" s="35" t="s">
        <v>148</v>
      </c>
      <c r="D108" s="31" t="s">
        <v>78</v>
      </c>
      <c r="E108" s="35" t="s">
        <v>79</v>
      </c>
      <c r="F108" s="30">
        <v>3</v>
      </c>
      <c r="G108" s="31" t="s">
        <v>78</v>
      </c>
      <c r="H108" s="35" t="s">
        <v>79</v>
      </c>
      <c r="I108" s="30">
        <v>3</v>
      </c>
      <c r="J108" s="33">
        <f>13570*12</f>
        <v>162840</v>
      </c>
      <c r="K108" s="32"/>
      <c r="L108" s="32"/>
      <c r="M108" s="34"/>
    </row>
    <row r="109" spans="1:13" ht="14.25" customHeight="1">
      <c r="A109" s="30">
        <v>52</v>
      </c>
      <c r="B109" s="35" t="s">
        <v>17</v>
      </c>
      <c r="C109" s="35" t="s">
        <v>47</v>
      </c>
      <c r="D109" s="31" t="s">
        <v>82</v>
      </c>
      <c r="E109" s="35" t="s">
        <v>83</v>
      </c>
      <c r="F109" s="40" t="s">
        <v>123</v>
      </c>
      <c r="G109" s="31" t="s">
        <v>82</v>
      </c>
      <c r="H109" s="35" t="s">
        <v>83</v>
      </c>
      <c r="I109" s="40" t="s">
        <v>123</v>
      </c>
      <c r="J109" s="99">
        <v>165780</v>
      </c>
      <c r="K109" s="30"/>
      <c r="L109" s="30"/>
      <c r="M109" s="30" t="s">
        <v>214</v>
      </c>
    </row>
    <row r="110" spans="1:13" ht="13.5" customHeight="1">
      <c r="A110" s="30">
        <v>53</v>
      </c>
      <c r="B110" s="35" t="s">
        <v>17</v>
      </c>
      <c r="C110" s="35" t="s">
        <v>80</v>
      </c>
      <c r="D110" s="31" t="s">
        <v>81</v>
      </c>
      <c r="E110" s="35" t="s">
        <v>44</v>
      </c>
      <c r="F110" s="30" t="s">
        <v>124</v>
      </c>
      <c r="G110" s="31" t="s">
        <v>81</v>
      </c>
      <c r="H110" s="35" t="s">
        <v>44</v>
      </c>
      <c r="I110" s="30" t="s">
        <v>124</v>
      </c>
      <c r="J110" s="32">
        <v>198960</v>
      </c>
      <c r="K110" s="86"/>
      <c r="L110" s="86"/>
      <c r="M110" s="30" t="s">
        <v>214</v>
      </c>
    </row>
    <row r="111" spans="1:13" s="42" customFormat="1" ht="19.5" customHeight="1">
      <c r="A111" s="65"/>
      <c r="B111" s="66" t="s">
        <v>152</v>
      </c>
      <c r="C111" s="67"/>
      <c r="D111" s="68" t="s">
        <v>171</v>
      </c>
      <c r="E111" s="67"/>
      <c r="F111" s="69"/>
      <c r="G111" s="68" t="s">
        <v>171</v>
      </c>
      <c r="H111" s="67"/>
      <c r="I111" s="69"/>
      <c r="J111" s="70"/>
      <c r="K111" s="70"/>
      <c r="L111" s="70"/>
      <c r="M111" s="71"/>
    </row>
    <row r="112" spans="1:13" ht="17.25" customHeight="1">
      <c r="A112" s="30">
        <v>54</v>
      </c>
      <c r="B112" s="73" t="s">
        <v>190</v>
      </c>
      <c r="C112" s="73" t="s">
        <v>80</v>
      </c>
      <c r="D112" s="72" t="s">
        <v>180</v>
      </c>
      <c r="E112" s="77" t="s">
        <v>191</v>
      </c>
      <c r="F112" s="30"/>
      <c r="G112" s="72" t="s">
        <v>180</v>
      </c>
      <c r="H112" s="77" t="s">
        <v>191</v>
      </c>
      <c r="I112" s="30"/>
      <c r="J112" s="32">
        <v>112800</v>
      </c>
      <c r="K112" s="32"/>
      <c r="L112" s="32"/>
      <c r="M112" s="30"/>
    </row>
    <row r="113" spans="1:13" ht="19.5" customHeight="1">
      <c r="A113" s="30">
        <v>55</v>
      </c>
      <c r="B113" s="72" t="s">
        <v>182</v>
      </c>
      <c r="C113" s="72" t="s">
        <v>18</v>
      </c>
      <c r="D113" s="72" t="s">
        <v>180</v>
      </c>
      <c r="E113" s="77" t="s">
        <v>179</v>
      </c>
      <c r="F113" s="30"/>
      <c r="G113" s="72" t="s">
        <v>180</v>
      </c>
      <c r="H113" s="77" t="s">
        <v>179</v>
      </c>
      <c r="I113" s="30"/>
      <c r="J113" s="32">
        <f>11760*12</f>
        <v>141120</v>
      </c>
      <c r="K113" s="32"/>
      <c r="L113" s="32"/>
      <c r="M113" s="30"/>
    </row>
    <row r="114" spans="1:13" ht="20.25" customHeight="1">
      <c r="A114" s="30">
        <v>56</v>
      </c>
      <c r="B114" s="72" t="s">
        <v>184</v>
      </c>
      <c r="C114" s="72" t="s">
        <v>47</v>
      </c>
      <c r="D114" s="72" t="s">
        <v>180</v>
      </c>
      <c r="E114" s="77" t="s">
        <v>179</v>
      </c>
      <c r="F114" s="30"/>
      <c r="G114" s="72" t="s">
        <v>180</v>
      </c>
      <c r="H114" s="77" t="s">
        <v>179</v>
      </c>
      <c r="I114" s="30"/>
      <c r="J114" s="32">
        <f>11970*12</f>
        <v>143640</v>
      </c>
      <c r="K114" s="32"/>
      <c r="L114" s="32"/>
      <c r="M114" s="30"/>
    </row>
    <row r="115" spans="1:13" ht="22.5" customHeight="1">
      <c r="A115" s="30">
        <v>57</v>
      </c>
      <c r="B115" s="72" t="s">
        <v>185</v>
      </c>
      <c r="C115" s="72" t="s">
        <v>162</v>
      </c>
      <c r="D115" s="72" t="s">
        <v>180</v>
      </c>
      <c r="E115" s="77" t="s">
        <v>105</v>
      </c>
      <c r="F115" s="30"/>
      <c r="G115" s="72" t="s">
        <v>172</v>
      </c>
      <c r="H115" s="77" t="s">
        <v>105</v>
      </c>
      <c r="I115" s="30"/>
      <c r="J115" s="32">
        <f>11970*12</f>
        <v>143640</v>
      </c>
      <c r="K115" s="32"/>
      <c r="L115" s="32"/>
      <c r="M115" s="30"/>
    </row>
    <row r="116" spans="1:13" ht="18.75" customHeight="1">
      <c r="A116" s="30">
        <v>58</v>
      </c>
      <c r="B116" s="72" t="s">
        <v>186</v>
      </c>
      <c r="C116" s="72" t="s">
        <v>187</v>
      </c>
      <c r="D116" s="72" t="s">
        <v>172</v>
      </c>
      <c r="E116" s="77" t="s">
        <v>105</v>
      </c>
      <c r="F116" s="30"/>
      <c r="G116" s="72" t="s">
        <v>172</v>
      </c>
      <c r="H116" s="77" t="s">
        <v>105</v>
      </c>
      <c r="I116" s="100"/>
      <c r="J116" s="32">
        <f>11400*12</f>
        <v>136800</v>
      </c>
      <c r="K116" s="32"/>
      <c r="L116" s="32"/>
      <c r="M116" s="34"/>
    </row>
    <row r="117" spans="1:13" ht="15" customHeight="1">
      <c r="A117" s="100">
        <v>59</v>
      </c>
      <c r="B117" s="77" t="s">
        <v>193</v>
      </c>
      <c r="C117" s="72" t="s">
        <v>18</v>
      </c>
      <c r="D117" s="72" t="s">
        <v>172</v>
      </c>
      <c r="E117" s="77" t="s">
        <v>217</v>
      </c>
      <c r="F117" s="101"/>
      <c r="G117" s="72" t="s">
        <v>180</v>
      </c>
      <c r="H117" s="77" t="s">
        <v>217</v>
      </c>
      <c r="I117" s="101"/>
      <c r="J117" s="32">
        <v>130080</v>
      </c>
      <c r="K117" s="32"/>
      <c r="L117" s="32"/>
      <c r="M117" s="34"/>
    </row>
    <row r="118" spans="1:13" ht="14.25" customHeight="1">
      <c r="A118" s="65"/>
      <c r="B118" s="102" t="s">
        <v>155</v>
      </c>
      <c r="C118" s="90"/>
      <c r="D118" s="90"/>
      <c r="E118" s="103"/>
      <c r="F118" s="70"/>
      <c r="G118" s="70"/>
      <c r="H118" s="67"/>
      <c r="I118" s="70"/>
      <c r="J118" s="104"/>
      <c r="K118" s="104"/>
      <c r="L118" s="104"/>
      <c r="M118" s="71"/>
    </row>
    <row r="119" spans="1:13" ht="18.75" customHeight="1">
      <c r="A119" s="30">
        <v>60</v>
      </c>
      <c r="B119" s="72" t="s">
        <v>188</v>
      </c>
      <c r="C119" s="72" t="s">
        <v>109</v>
      </c>
      <c r="D119" s="77" t="s">
        <v>166</v>
      </c>
      <c r="E119" s="77" t="s">
        <v>166</v>
      </c>
      <c r="F119" s="30"/>
      <c r="G119" s="77" t="s">
        <v>166</v>
      </c>
      <c r="H119" s="77" t="s">
        <v>166</v>
      </c>
      <c r="I119" s="30"/>
      <c r="J119" s="32">
        <f>9000*12</f>
        <v>108000</v>
      </c>
      <c r="K119" s="32"/>
      <c r="L119" s="32"/>
      <c r="M119" s="30"/>
    </row>
    <row r="120" spans="1:13" ht="20.25" customHeight="1">
      <c r="A120" s="30">
        <v>61</v>
      </c>
      <c r="B120" s="72" t="s">
        <v>17</v>
      </c>
      <c r="C120" s="72"/>
      <c r="D120" s="77" t="s">
        <v>166</v>
      </c>
      <c r="E120" s="77" t="s">
        <v>166</v>
      </c>
      <c r="F120" s="30"/>
      <c r="G120" s="77" t="s">
        <v>166</v>
      </c>
      <c r="H120" s="77" t="s">
        <v>166</v>
      </c>
      <c r="I120" s="30"/>
      <c r="J120" s="32">
        <f t="shared" ref="J120:J123" si="2">9000*12</f>
        <v>108000</v>
      </c>
      <c r="K120" s="32"/>
      <c r="L120" s="32"/>
      <c r="M120" s="140" t="s">
        <v>17</v>
      </c>
    </row>
    <row r="121" spans="1:13" ht="18" customHeight="1">
      <c r="A121" s="30">
        <v>62</v>
      </c>
      <c r="B121" s="72" t="s">
        <v>189</v>
      </c>
      <c r="C121" s="72" t="s">
        <v>109</v>
      </c>
      <c r="D121" s="77" t="s">
        <v>166</v>
      </c>
      <c r="E121" s="77" t="s">
        <v>166</v>
      </c>
      <c r="F121" s="30"/>
      <c r="G121" s="77" t="s">
        <v>166</v>
      </c>
      <c r="H121" s="77" t="s">
        <v>166</v>
      </c>
      <c r="I121" s="30"/>
      <c r="J121" s="32">
        <f t="shared" si="2"/>
        <v>108000</v>
      </c>
      <c r="K121" s="32"/>
      <c r="L121" s="32"/>
      <c r="M121" s="30"/>
    </row>
    <row r="122" spans="1:13" ht="18.75" customHeight="1">
      <c r="A122" s="30">
        <v>63</v>
      </c>
      <c r="B122" s="73" t="s">
        <v>235</v>
      </c>
      <c r="C122" s="73" t="s">
        <v>162</v>
      </c>
      <c r="D122" s="77" t="s">
        <v>166</v>
      </c>
      <c r="E122" s="77" t="s">
        <v>83</v>
      </c>
      <c r="F122" s="30"/>
      <c r="G122" s="77" t="s">
        <v>166</v>
      </c>
      <c r="H122" s="77" t="s">
        <v>83</v>
      </c>
      <c r="I122" s="30"/>
      <c r="J122" s="32">
        <f t="shared" si="2"/>
        <v>108000</v>
      </c>
      <c r="K122" s="32"/>
      <c r="L122" s="32"/>
      <c r="M122" s="30"/>
    </row>
    <row r="123" spans="1:13" ht="18" customHeight="1">
      <c r="A123" s="30">
        <v>64</v>
      </c>
      <c r="B123" s="73" t="s">
        <v>236</v>
      </c>
      <c r="C123" s="73" t="s">
        <v>187</v>
      </c>
      <c r="D123" s="77" t="s">
        <v>166</v>
      </c>
      <c r="E123" s="77" t="s">
        <v>166</v>
      </c>
      <c r="F123" s="30"/>
      <c r="G123" s="77" t="s">
        <v>166</v>
      </c>
      <c r="H123" s="77" t="s">
        <v>166</v>
      </c>
      <c r="I123" s="30"/>
      <c r="J123" s="32">
        <f t="shared" si="2"/>
        <v>108000</v>
      </c>
      <c r="K123" s="32"/>
      <c r="L123" s="32"/>
      <c r="M123" s="30"/>
    </row>
    <row r="124" spans="1:13" ht="18" customHeight="1">
      <c r="A124" s="70"/>
      <c r="B124" s="94"/>
      <c r="C124" s="94"/>
      <c r="D124" s="78"/>
      <c r="E124" s="78"/>
      <c r="F124" s="70"/>
      <c r="G124" s="78"/>
      <c r="H124" s="78"/>
      <c r="I124" s="70"/>
      <c r="J124" s="104"/>
      <c r="K124" s="104"/>
      <c r="L124" s="104"/>
      <c r="M124" s="70"/>
    </row>
    <row r="125" spans="1:13" ht="18" customHeight="1">
      <c r="A125" s="70"/>
      <c r="B125" s="94"/>
      <c r="C125" s="94"/>
      <c r="D125" s="78"/>
      <c r="E125" s="78"/>
      <c r="F125" s="70"/>
      <c r="G125" s="78"/>
      <c r="H125" s="78"/>
      <c r="I125" s="70"/>
      <c r="J125" s="104"/>
      <c r="K125" s="104"/>
      <c r="L125" s="104"/>
      <c r="M125" s="70"/>
    </row>
    <row r="126" spans="1:13" ht="18" customHeight="1">
      <c r="A126" s="70"/>
      <c r="B126" s="94"/>
      <c r="C126" s="94"/>
      <c r="D126" s="78"/>
      <c r="E126" s="78"/>
      <c r="F126" s="70"/>
      <c r="G126" s="78"/>
      <c r="H126" s="78"/>
      <c r="I126" s="70"/>
      <c r="J126" s="104"/>
      <c r="K126" s="104"/>
      <c r="L126" s="104"/>
      <c r="M126" s="70"/>
    </row>
    <row r="127" spans="1:13" ht="18" customHeight="1">
      <c r="A127" s="70"/>
      <c r="B127" s="94"/>
      <c r="C127" s="94"/>
      <c r="D127" s="78"/>
      <c r="E127" s="78"/>
      <c r="F127" s="70"/>
      <c r="G127" s="78"/>
      <c r="H127" s="78"/>
      <c r="I127" s="70"/>
      <c r="J127" s="104"/>
      <c r="K127" s="104"/>
      <c r="L127" s="104"/>
      <c r="M127" s="80">
        <v>31</v>
      </c>
    </row>
    <row r="128" spans="1:13" ht="15.75">
      <c r="A128" s="154" t="s">
        <v>211</v>
      </c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</row>
    <row r="129" spans="1:13" ht="15.75">
      <c r="A129" s="157" t="s">
        <v>0</v>
      </c>
      <c r="B129" s="166" t="s">
        <v>1</v>
      </c>
      <c r="C129" s="166" t="s">
        <v>2</v>
      </c>
      <c r="D129" s="168" t="s">
        <v>3</v>
      </c>
      <c r="E129" s="168"/>
      <c r="F129" s="168"/>
      <c r="G129" s="168" t="s">
        <v>4</v>
      </c>
      <c r="H129" s="168"/>
      <c r="I129" s="168"/>
      <c r="J129" s="176" t="s">
        <v>5</v>
      </c>
      <c r="K129" s="2"/>
      <c r="L129" s="2"/>
      <c r="M129" s="176" t="s">
        <v>6</v>
      </c>
    </row>
    <row r="130" spans="1:13" ht="31.5">
      <c r="A130" s="158"/>
      <c r="B130" s="179"/>
      <c r="C130" s="179"/>
      <c r="D130" s="81" t="s">
        <v>7</v>
      </c>
      <c r="E130" s="81" t="s">
        <v>8</v>
      </c>
      <c r="F130" s="81" t="s">
        <v>9</v>
      </c>
      <c r="G130" s="81" t="s">
        <v>7</v>
      </c>
      <c r="H130" s="81" t="s">
        <v>8</v>
      </c>
      <c r="I130" s="81" t="s">
        <v>9</v>
      </c>
      <c r="J130" s="180"/>
      <c r="K130" s="60" t="s">
        <v>212</v>
      </c>
      <c r="L130" s="60" t="s">
        <v>213</v>
      </c>
      <c r="M130" s="180"/>
    </row>
    <row r="131" spans="1:13" ht="15.75">
      <c r="A131" s="148" t="s">
        <v>84</v>
      </c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</row>
    <row r="132" spans="1:13" ht="15.75">
      <c r="A132" s="30">
        <v>65</v>
      </c>
      <c r="B132" s="105" t="s">
        <v>116</v>
      </c>
      <c r="C132" s="35" t="s">
        <v>129</v>
      </c>
      <c r="D132" s="31" t="s">
        <v>85</v>
      </c>
      <c r="E132" s="35" t="s">
        <v>86</v>
      </c>
      <c r="F132" s="30">
        <v>6</v>
      </c>
      <c r="G132" s="31" t="s">
        <v>85</v>
      </c>
      <c r="H132" s="35" t="s">
        <v>86</v>
      </c>
      <c r="I132" s="30">
        <v>6</v>
      </c>
      <c r="J132" s="74">
        <f>20360*12</f>
        <v>244320</v>
      </c>
      <c r="K132" s="74">
        <f>3500*12</f>
        <v>42000</v>
      </c>
      <c r="L132" s="74"/>
      <c r="M132" s="106">
        <f>J132+K132</f>
        <v>286320</v>
      </c>
    </row>
    <row r="133" spans="1:13" ht="15.75">
      <c r="A133" s="20">
        <v>66</v>
      </c>
      <c r="B133" s="107" t="s">
        <v>17</v>
      </c>
      <c r="C133" s="6" t="s">
        <v>18</v>
      </c>
      <c r="D133" s="21" t="s">
        <v>87</v>
      </c>
      <c r="E133" s="6" t="s">
        <v>88</v>
      </c>
      <c r="F133" s="6" t="s">
        <v>130</v>
      </c>
      <c r="G133" s="21" t="s">
        <v>87</v>
      </c>
      <c r="H133" s="6" t="s">
        <v>88</v>
      </c>
      <c r="I133" s="6" t="s">
        <v>130</v>
      </c>
      <c r="J133" s="7">
        <v>278820</v>
      </c>
      <c r="K133" s="22"/>
      <c r="L133" s="22"/>
      <c r="M133" s="20" t="s">
        <v>214</v>
      </c>
    </row>
    <row r="134" spans="1:13" ht="15.75">
      <c r="A134" s="20">
        <v>67</v>
      </c>
      <c r="B134" s="105" t="s">
        <v>89</v>
      </c>
      <c r="C134" s="35" t="s">
        <v>64</v>
      </c>
      <c r="D134" s="31" t="s">
        <v>90</v>
      </c>
      <c r="E134" s="35" t="s">
        <v>44</v>
      </c>
      <c r="F134" s="30" t="s">
        <v>67</v>
      </c>
      <c r="G134" s="31" t="s">
        <v>90</v>
      </c>
      <c r="H134" s="35" t="s">
        <v>44</v>
      </c>
      <c r="I134" s="30" t="s">
        <v>67</v>
      </c>
      <c r="J134" s="32">
        <f>23820*12</f>
        <v>285840</v>
      </c>
      <c r="K134" s="86"/>
      <c r="L134" s="86"/>
      <c r="M134" s="30"/>
    </row>
    <row r="135" spans="1:13" ht="21" customHeight="1">
      <c r="A135" s="20">
        <v>68</v>
      </c>
      <c r="B135" s="108" t="s">
        <v>117</v>
      </c>
      <c r="C135" s="109" t="s">
        <v>18</v>
      </c>
      <c r="D135" s="110" t="s">
        <v>119</v>
      </c>
      <c r="E135" s="109" t="s">
        <v>218</v>
      </c>
      <c r="F135" s="111">
        <v>3</v>
      </c>
      <c r="G135" s="110" t="s">
        <v>119</v>
      </c>
      <c r="H135" s="109" t="s">
        <v>120</v>
      </c>
      <c r="I135" s="111">
        <v>3</v>
      </c>
      <c r="J135" s="112">
        <f>17070*12</f>
        <v>204840</v>
      </c>
      <c r="K135" s="113"/>
      <c r="L135" s="113"/>
      <c r="M135" s="111"/>
    </row>
    <row r="136" spans="1:13" ht="15.75">
      <c r="A136" s="20"/>
      <c r="B136" s="114"/>
      <c r="C136" s="115" t="s">
        <v>118</v>
      </c>
      <c r="D136" s="116"/>
      <c r="E136" s="115"/>
      <c r="F136" s="117"/>
      <c r="G136" s="116"/>
      <c r="H136" s="115"/>
      <c r="I136" s="117"/>
      <c r="J136" s="118"/>
      <c r="K136" s="119"/>
      <c r="L136" s="119"/>
      <c r="M136" s="117"/>
    </row>
    <row r="137" spans="1:13" ht="15.75">
      <c r="A137" s="20">
        <v>69</v>
      </c>
      <c r="B137" s="120" t="s">
        <v>121</v>
      </c>
      <c r="C137" s="120" t="s">
        <v>18</v>
      </c>
      <c r="D137" s="121" t="s">
        <v>122</v>
      </c>
      <c r="E137" s="120" t="s">
        <v>218</v>
      </c>
      <c r="F137" s="122">
        <v>3</v>
      </c>
      <c r="G137" s="121" t="s">
        <v>122</v>
      </c>
      <c r="H137" s="120" t="s">
        <v>120</v>
      </c>
      <c r="I137" s="122">
        <v>3</v>
      </c>
      <c r="J137" s="123">
        <f>17910*12</f>
        <v>214920</v>
      </c>
      <c r="K137" s="124"/>
      <c r="L137" s="124"/>
      <c r="M137" s="122"/>
    </row>
    <row r="138" spans="1:13" ht="15.75">
      <c r="A138" s="20"/>
      <c r="B138" s="115"/>
      <c r="C138" s="115" t="s">
        <v>118</v>
      </c>
      <c r="D138" s="116"/>
      <c r="E138" s="115"/>
      <c r="F138" s="117"/>
      <c r="G138" s="116"/>
      <c r="H138" s="115"/>
      <c r="I138" s="117"/>
      <c r="J138" s="118"/>
      <c r="K138" s="119"/>
      <c r="L138" s="119"/>
      <c r="M138" s="117"/>
    </row>
    <row r="139" spans="1:13" ht="15.75">
      <c r="A139" s="20">
        <v>70</v>
      </c>
      <c r="B139" s="109" t="s">
        <v>132</v>
      </c>
      <c r="C139" s="109" t="s">
        <v>18</v>
      </c>
      <c r="D139" s="110" t="s">
        <v>134</v>
      </c>
      <c r="E139" s="109" t="s">
        <v>120</v>
      </c>
      <c r="F139" s="111">
        <v>3</v>
      </c>
      <c r="G139" s="110" t="s">
        <v>122</v>
      </c>
      <c r="H139" s="109" t="s">
        <v>120</v>
      </c>
      <c r="I139" s="111">
        <v>3</v>
      </c>
      <c r="J139" s="112">
        <f>17690*12</f>
        <v>212280</v>
      </c>
      <c r="K139" s="113"/>
      <c r="L139" s="113"/>
      <c r="M139" s="111"/>
    </row>
    <row r="140" spans="1:13" ht="15.75">
      <c r="A140" s="20"/>
      <c r="B140" s="115"/>
      <c r="C140" s="115" t="s">
        <v>118</v>
      </c>
      <c r="D140" s="116"/>
      <c r="E140" s="115"/>
      <c r="F140" s="117"/>
      <c r="G140" s="116"/>
      <c r="H140" s="115"/>
      <c r="I140" s="117"/>
      <c r="J140" s="118"/>
      <c r="K140" s="119"/>
      <c r="L140" s="119"/>
      <c r="M140" s="117"/>
    </row>
    <row r="141" spans="1:13" ht="15.75">
      <c r="A141" s="20">
        <v>71</v>
      </c>
      <c r="B141" s="109" t="s">
        <v>131</v>
      </c>
      <c r="C141" s="109" t="s">
        <v>18</v>
      </c>
      <c r="D141" s="110" t="s">
        <v>133</v>
      </c>
      <c r="E141" s="109" t="s">
        <v>120</v>
      </c>
      <c r="F141" s="111">
        <v>3</v>
      </c>
      <c r="G141" s="110" t="s">
        <v>133</v>
      </c>
      <c r="H141" s="109" t="s">
        <v>120</v>
      </c>
      <c r="I141" s="111">
        <v>3</v>
      </c>
      <c r="J141" s="112">
        <f>17310*12</f>
        <v>207720</v>
      </c>
      <c r="K141" s="113"/>
      <c r="L141" s="113"/>
      <c r="M141" s="125"/>
    </row>
    <row r="142" spans="1:13" ht="15.75">
      <c r="A142" s="20"/>
      <c r="B142" s="115"/>
      <c r="C142" s="115" t="s">
        <v>118</v>
      </c>
      <c r="D142" s="116"/>
      <c r="E142" s="115"/>
      <c r="F142" s="117"/>
      <c r="G142" s="117"/>
      <c r="H142" s="115"/>
      <c r="I142" s="117"/>
      <c r="J142" s="118"/>
      <c r="K142" s="119"/>
      <c r="L142" s="119"/>
      <c r="M142" s="126"/>
    </row>
    <row r="143" spans="1:13" s="127" customFormat="1" ht="15.75">
      <c r="A143" s="20">
        <v>72</v>
      </c>
      <c r="B143" s="115"/>
      <c r="C143" s="115"/>
      <c r="D143" s="117"/>
      <c r="E143" s="115"/>
      <c r="F143" s="117"/>
      <c r="G143" s="117"/>
      <c r="H143" s="120" t="s">
        <v>120</v>
      </c>
      <c r="I143" s="117"/>
      <c r="J143" s="119"/>
      <c r="K143" s="119"/>
      <c r="L143" s="119"/>
      <c r="M143" s="126" t="s">
        <v>215</v>
      </c>
    </row>
    <row r="144" spans="1:13" s="130" customFormat="1" ht="15.75">
      <c r="A144" s="20">
        <v>73</v>
      </c>
      <c r="B144" s="115"/>
      <c r="C144" s="115"/>
      <c r="D144" s="117"/>
      <c r="E144" s="115"/>
      <c r="F144" s="117"/>
      <c r="G144" s="117"/>
      <c r="H144" s="128" t="s">
        <v>120</v>
      </c>
      <c r="I144" s="117"/>
      <c r="J144" s="119"/>
      <c r="K144" s="119"/>
      <c r="L144" s="119"/>
      <c r="M144" s="129" t="s">
        <v>215</v>
      </c>
    </row>
    <row r="145" spans="1:13" s="42" customFormat="1" ht="19.5" customHeight="1">
      <c r="A145" s="65"/>
      <c r="B145" s="66" t="s">
        <v>152</v>
      </c>
      <c r="C145" s="67"/>
      <c r="D145" s="68" t="s">
        <v>171</v>
      </c>
      <c r="E145" s="67"/>
      <c r="F145" s="69"/>
      <c r="G145" s="68" t="s">
        <v>171</v>
      </c>
      <c r="H145" s="67"/>
      <c r="I145" s="69"/>
      <c r="J145" s="70"/>
      <c r="K145" s="70"/>
      <c r="L145" s="70"/>
      <c r="M145" s="71"/>
    </row>
    <row r="146" spans="1:13" ht="15.75">
      <c r="A146" s="30">
        <v>74</v>
      </c>
      <c r="B146" s="77" t="s">
        <v>192</v>
      </c>
      <c r="C146" s="72" t="s">
        <v>18</v>
      </c>
      <c r="D146" s="72" t="s">
        <v>180</v>
      </c>
      <c r="E146" s="77" t="s">
        <v>196</v>
      </c>
      <c r="F146" s="30"/>
      <c r="G146" s="72" t="s">
        <v>180</v>
      </c>
      <c r="H146" s="77" t="s">
        <v>196</v>
      </c>
      <c r="I146" s="30"/>
      <c r="J146" s="32">
        <f>16080*12</f>
        <v>192960</v>
      </c>
      <c r="K146" s="86"/>
      <c r="L146" s="86"/>
      <c r="M146" s="30"/>
    </row>
    <row r="147" spans="1:13" ht="15.75">
      <c r="A147" s="30">
        <v>75</v>
      </c>
      <c r="B147" s="72" t="s">
        <v>183</v>
      </c>
      <c r="C147" s="72" t="s">
        <v>80</v>
      </c>
      <c r="D147" s="72" t="s">
        <v>180</v>
      </c>
      <c r="E147" s="77" t="s">
        <v>217</v>
      </c>
      <c r="F147" s="30"/>
      <c r="G147" s="72" t="s">
        <v>180</v>
      </c>
      <c r="H147" s="77" t="s">
        <v>217</v>
      </c>
      <c r="I147" s="30"/>
      <c r="J147" s="32">
        <v>130080</v>
      </c>
      <c r="K147" s="86"/>
      <c r="L147" s="86"/>
      <c r="M147" s="34"/>
    </row>
    <row r="148" spans="1:13" ht="15.75">
      <c r="A148" s="30"/>
      <c r="B148" s="75" t="s">
        <v>155</v>
      </c>
      <c r="C148" s="72"/>
      <c r="D148" s="72"/>
      <c r="E148" s="72"/>
      <c r="F148" s="30"/>
      <c r="G148" s="72"/>
      <c r="H148" s="72"/>
      <c r="I148" s="30"/>
      <c r="J148" s="32"/>
      <c r="K148" s="86"/>
      <c r="L148" s="86"/>
      <c r="M148" s="30"/>
    </row>
    <row r="149" spans="1:13" ht="15.75">
      <c r="A149" s="30">
        <v>76</v>
      </c>
      <c r="B149" s="77" t="s">
        <v>194</v>
      </c>
      <c r="C149" s="72" t="s">
        <v>18</v>
      </c>
      <c r="D149" s="77" t="s">
        <v>166</v>
      </c>
      <c r="E149" s="77" t="s">
        <v>197</v>
      </c>
      <c r="F149" s="30"/>
      <c r="G149" s="77" t="s">
        <v>166</v>
      </c>
      <c r="H149" s="77" t="s">
        <v>197</v>
      </c>
      <c r="I149" s="30"/>
      <c r="J149" s="32">
        <f>9000*12</f>
        <v>108000</v>
      </c>
      <c r="K149" s="86"/>
      <c r="L149" s="86"/>
      <c r="M149" s="30"/>
    </row>
    <row r="150" spans="1:13" ht="15.75">
      <c r="A150" s="30">
        <v>77</v>
      </c>
      <c r="B150" s="77" t="s">
        <v>195</v>
      </c>
      <c r="C150" s="72" t="s">
        <v>47</v>
      </c>
      <c r="D150" s="77" t="s">
        <v>166</v>
      </c>
      <c r="E150" s="77" t="s">
        <v>197</v>
      </c>
      <c r="F150" s="30"/>
      <c r="G150" s="77" t="s">
        <v>166</v>
      </c>
      <c r="H150" s="77" t="s">
        <v>197</v>
      </c>
      <c r="I150" s="30"/>
      <c r="J150" s="32">
        <f t="shared" ref="J150:J151" si="3">9000*12</f>
        <v>108000</v>
      </c>
      <c r="K150" s="86"/>
      <c r="L150" s="86"/>
      <c r="M150" s="30"/>
    </row>
    <row r="151" spans="1:13" ht="15.75">
      <c r="A151" s="30">
        <v>78</v>
      </c>
      <c r="B151" s="73" t="s">
        <v>198</v>
      </c>
      <c r="C151" s="72" t="s">
        <v>18</v>
      </c>
      <c r="D151" s="77" t="s">
        <v>166</v>
      </c>
      <c r="E151" s="77" t="s">
        <v>197</v>
      </c>
      <c r="F151" s="40"/>
      <c r="G151" s="77" t="s">
        <v>166</v>
      </c>
      <c r="H151" s="77" t="s">
        <v>197</v>
      </c>
      <c r="I151" s="40"/>
      <c r="J151" s="32">
        <f t="shared" si="3"/>
        <v>108000</v>
      </c>
      <c r="K151" s="86"/>
      <c r="L151" s="86"/>
      <c r="M151" s="30"/>
    </row>
    <row r="152" spans="1:13" ht="18" customHeight="1">
      <c r="A152" s="140">
        <v>79</v>
      </c>
      <c r="B152" s="73" t="s">
        <v>17</v>
      </c>
      <c r="C152" s="72"/>
      <c r="D152" s="77" t="s">
        <v>166</v>
      </c>
      <c r="E152" s="77" t="s">
        <v>197</v>
      </c>
      <c r="F152" s="40"/>
      <c r="G152" s="77" t="s">
        <v>166</v>
      </c>
      <c r="H152" s="77" t="s">
        <v>197</v>
      </c>
      <c r="I152" s="40"/>
      <c r="J152" s="86"/>
      <c r="K152" s="86"/>
      <c r="L152" s="86"/>
      <c r="M152" s="140" t="s">
        <v>17</v>
      </c>
    </row>
    <row r="153" spans="1:13" ht="32.25" customHeight="1">
      <c r="A153" s="70"/>
      <c r="B153" s="94"/>
      <c r="C153" s="57"/>
      <c r="D153" s="78"/>
      <c r="E153" s="78"/>
      <c r="F153" s="69"/>
      <c r="G153" s="78"/>
      <c r="H153" s="78"/>
      <c r="I153" s="69"/>
      <c r="J153" s="131"/>
      <c r="K153" s="131"/>
      <c r="L153" s="131"/>
      <c r="M153" s="70"/>
    </row>
    <row r="154" spans="1:13" ht="32.25" customHeight="1">
      <c r="A154" s="70"/>
      <c r="B154" s="94"/>
      <c r="C154" s="57"/>
      <c r="D154" s="78"/>
      <c r="E154" s="78"/>
      <c r="F154" s="69"/>
      <c r="G154" s="78"/>
      <c r="H154" s="78"/>
      <c r="I154" s="69"/>
      <c r="J154" s="131"/>
      <c r="K154" s="131"/>
      <c r="L154" s="131"/>
      <c r="M154" s="80">
        <v>32</v>
      </c>
    </row>
    <row r="155" spans="1:13" ht="32.25" customHeight="1">
      <c r="A155" s="70"/>
      <c r="B155" s="94"/>
      <c r="C155" s="57"/>
      <c r="D155" s="78"/>
      <c r="E155" s="78"/>
      <c r="F155" s="69"/>
      <c r="G155" s="78"/>
      <c r="H155" s="78"/>
      <c r="I155" s="69"/>
      <c r="J155" s="131"/>
      <c r="K155" s="131"/>
      <c r="L155" s="131"/>
      <c r="M155" s="80"/>
    </row>
    <row r="156" spans="1:13" ht="15.75">
      <c r="A156" s="70"/>
      <c r="B156" s="94"/>
      <c r="C156" s="57"/>
      <c r="D156" s="78"/>
      <c r="E156" s="78"/>
      <c r="F156" s="69"/>
      <c r="G156" s="78"/>
      <c r="H156" s="78"/>
      <c r="I156" s="69"/>
      <c r="J156" s="131"/>
      <c r="K156" s="131"/>
      <c r="L156" s="131"/>
      <c r="M156" s="70"/>
    </row>
    <row r="157" spans="1:13" ht="15.75">
      <c r="A157" s="154" t="s">
        <v>211</v>
      </c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</row>
    <row r="158" spans="1:13" ht="15.75">
      <c r="A158" s="157" t="s">
        <v>0</v>
      </c>
      <c r="B158" s="166" t="s">
        <v>1</v>
      </c>
      <c r="C158" s="166" t="s">
        <v>2</v>
      </c>
      <c r="D158" s="168" t="s">
        <v>3</v>
      </c>
      <c r="E158" s="168"/>
      <c r="F158" s="168"/>
      <c r="G158" s="168" t="s">
        <v>4</v>
      </c>
      <c r="H158" s="168"/>
      <c r="I158" s="168"/>
      <c r="J158" s="176" t="s">
        <v>5</v>
      </c>
      <c r="K158" s="2"/>
      <c r="L158" s="2"/>
      <c r="M158" s="176" t="s">
        <v>6</v>
      </c>
    </row>
    <row r="159" spans="1:13" ht="31.5">
      <c r="A159" s="158"/>
      <c r="B159" s="179"/>
      <c r="C159" s="179"/>
      <c r="D159" s="81" t="s">
        <v>7</v>
      </c>
      <c r="E159" s="81" t="s">
        <v>8</v>
      </c>
      <c r="F159" s="81" t="s">
        <v>9</v>
      </c>
      <c r="G159" s="81" t="s">
        <v>7</v>
      </c>
      <c r="H159" s="81" t="s">
        <v>8</v>
      </c>
      <c r="I159" s="81" t="s">
        <v>9</v>
      </c>
      <c r="J159" s="180"/>
      <c r="K159" s="60" t="s">
        <v>212</v>
      </c>
      <c r="L159" s="60" t="s">
        <v>213</v>
      </c>
      <c r="M159" s="180"/>
    </row>
    <row r="160" spans="1:13" ht="15.75">
      <c r="A160" s="148" t="s">
        <v>91</v>
      </c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</row>
    <row r="161" spans="1:13" ht="20.25" customHeight="1">
      <c r="A161" s="30">
        <v>80</v>
      </c>
      <c r="B161" s="35" t="s">
        <v>237</v>
      </c>
      <c r="C161" s="35" t="s">
        <v>92</v>
      </c>
      <c r="D161" s="30" t="s">
        <v>93</v>
      </c>
      <c r="E161" s="35" t="s">
        <v>94</v>
      </c>
      <c r="F161" s="30">
        <v>7</v>
      </c>
      <c r="G161" s="30" t="s">
        <v>93</v>
      </c>
      <c r="H161" s="35" t="s">
        <v>94</v>
      </c>
      <c r="I161" s="30">
        <v>7</v>
      </c>
      <c r="J161" s="32">
        <f>23370*12</f>
        <v>280440</v>
      </c>
      <c r="K161" s="32">
        <f>3500*12</f>
        <v>42000</v>
      </c>
      <c r="L161" s="32"/>
      <c r="M161" s="86">
        <f>J161+K161</f>
        <v>322440</v>
      </c>
    </row>
    <row r="162" spans="1:13" ht="17.25" customHeight="1">
      <c r="A162" s="30">
        <v>81</v>
      </c>
      <c r="B162" s="35" t="s">
        <v>17</v>
      </c>
      <c r="C162" s="35" t="s">
        <v>80</v>
      </c>
      <c r="D162" s="30" t="s">
        <v>95</v>
      </c>
      <c r="E162" s="35" t="s">
        <v>96</v>
      </c>
      <c r="F162" s="40" t="s">
        <v>124</v>
      </c>
      <c r="G162" s="30" t="s">
        <v>95</v>
      </c>
      <c r="H162" s="35" t="s">
        <v>96</v>
      </c>
      <c r="I162" s="40" t="s">
        <v>124</v>
      </c>
      <c r="J162" s="30" t="s">
        <v>22</v>
      </c>
      <c r="K162" s="30"/>
      <c r="L162" s="30"/>
      <c r="M162" s="30" t="s">
        <v>17</v>
      </c>
    </row>
    <row r="163" spans="1:13" ht="15.75">
      <c r="A163" s="30">
        <v>82</v>
      </c>
      <c r="B163" s="35"/>
      <c r="C163" s="35"/>
      <c r="D163" s="30"/>
      <c r="E163" s="35"/>
      <c r="F163" s="40"/>
      <c r="G163" s="30"/>
      <c r="H163" s="35" t="s">
        <v>44</v>
      </c>
      <c r="I163" s="40"/>
      <c r="J163" s="30"/>
      <c r="K163" s="30"/>
      <c r="L163" s="30"/>
      <c r="M163" s="30" t="s">
        <v>215</v>
      </c>
    </row>
    <row r="164" spans="1:13" s="42" customFormat="1" ht="19.5" customHeight="1">
      <c r="A164" s="65"/>
      <c r="B164" s="66" t="s">
        <v>152</v>
      </c>
      <c r="C164" s="67"/>
      <c r="D164" s="68" t="s">
        <v>171</v>
      </c>
      <c r="E164" s="67"/>
      <c r="F164" s="69"/>
      <c r="G164" s="68" t="s">
        <v>171</v>
      </c>
      <c r="H164" s="67"/>
      <c r="I164" s="69"/>
      <c r="J164" s="70"/>
      <c r="K164" s="70"/>
      <c r="L164" s="70"/>
      <c r="M164" s="71"/>
    </row>
    <row r="165" spans="1:13" ht="15.75">
      <c r="A165" s="30">
        <v>83</v>
      </c>
      <c r="B165" s="77" t="s">
        <v>238</v>
      </c>
      <c r="C165" s="72" t="s">
        <v>239</v>
      </c>
      <c r="D165" s="72" t="s">
        <v>180</v>
      </c>
      <c r="E165" s="77" t="s">
        <v>179</v>
      </c>
      <c r="F165" s="40"/>
      <c r="G165" s="72" t="s">
        <v>180</v>
      </c>
      <c r="H165" s="77" t="s">
        <v>179</v>
      </c>
      <c r="I165" s="40"/>
      <c r="J165" s="74">
        <f>9000*12</f>
        <v>108000</v>
      </c>
      <c r="K165" s="30"/>
      <c r="L165" s="30"/>
      <c r="M165" s="30"/>
    </row>
    <row r="166" spans="1:13" ht="15.75">
      <c r="A166" s="30">
        <v>84</v>
      </c>
      <c r="B166" s="77" t="s">
        <v>200</v>
      </c>
      <c r="C166" s="72" t="s">
        <v>162</v>
      </c>
      <c r="D166" s="72" t="s">
        <v>172</v>
      </c>
      <c r="E166" s="77" t="s">
        <v>105</v>
      </c>
      <c r="F166" s="40"/>
      <c r="G166" s="72" t="s">
        <v>172</v>
      </c>
      <c r="H166" s="77" t="s">
        <v>105</v>
      </c>
      <c r="I166" s="40"/>
      <c r="J166" s="74">
        <f t="shared" ref="J166:J167" si="4">9000*12</f>
        <v>108000</v>
      </c>
      <c r="K166" s="30"/>
      <c r="L166" s="30"/>
      <c r="M166" s="30"/>
    </row>
    <row r="167" spans="1:13" ht="15.75">
      <c r="A167" s="30">
        <v>85</v>
      </c>
      <c r="B167" s="77" t="s">
        <v>199</v>
      </c>
      <c r="C167" s="72" t="s">
        <v>163</v>
      </c>
      <c r="D167" s="72" t="s">
        <v>172</v>
      </c>
      <c r="E167" s="77" t="s">
        <v>105</v>
      </c>
      <c r="F167" s="40"/>
      <c r="G167" s="72" t="s">
        <v>172</v>
      </c>
      <c r="H167" s="77" t="s">
        <v>105</v>
      </c>
      <c r="I167" s="40"/>
      <c r="J167" s="30">
        <f t="shared" si="4"/>
        <v>108000</v>
      </c>
      <c r="K167" s="30"/>
      <c r="L167" s="30"/>
      <c r="M167" s="30"/>
    </row>
    <row r="168" spans="1:13" ht="15.75">
      <c r="A168" s="30">
        <v>86</v>
      </c>
      <c r="B168" s="92" t="s">
        <v>227</v>
      </c>
      <c r="C168" s="93" t="s">
        <v>228</v>
      </c>
      <c r="D168" s="72" t="s">
        <v>172</v>
      </c>
      <c r="E168" s="77" t="s">
        <v>105</v>
      </c>
      <c r="F168" s="40"/>
      <c r="G168" s="72" t="s">
        <v>172</v>
      </c>
      <c r="H168" s="77" t="s">
        <v>105</v>
      </c>
      <c r="I168" s="40"/>
      <c r="J168" s="74">
        <v>112800</v>
      </c>
      <c r="K168" s="30"/>
      <c r="L168" s="30"/>
      <c r="M168" s="30"/>
    </row>
    <row r="169" spans="1:13" ht="15.75">
      <c r="A169" s="30"/>
      <c r="B169" s="75" t="s">
        <v>155</v>
      </c>
      <c r="C169" s="72"/>
      <c r="D169" s="72"/>
      <c r="E169" s="72"/>
      <c r="F169" s="40"/>
      <c r="G169" s="72"/>
      <c r="H169" s="72"/>
      <c r="I169" s="40"/>
      <c r="J169" s="30"/>
      <c r="K169" s="30"/>
      <c r="L169" s="30"/>
      <c r="M169" s="30"/>
    </row>
    <row r="170" spans="1:13" ht="15.75">
      <c r="A170" s="30">
        <v>87</v>
      </c>
      <c r="B170" s="77" t="s">
        <v>201</v>
      </c>
      <c r="C170" s="72" t="s">
        <v>162</v>
      </c>
      <c r="D170" s="77" t="s">
        <v>166</v>
      </c>
      <c r="E170" s="77" t="s">
        <v>166</v>
      </c>
      <c r="F170" s="40"/>
      <c r="G170" s="77" t="s">
        <v>166</v>
      </c>
      <c r="H170" s="77" t="s">
        <v>166</v>
      </c>
      <c r="I170" s="40"/>
      <c r="J170" s="74">
        <f>9000*12</f>
        <v>108000</v>
      </c>
      <c r="K170" s="30"/>
      <c r="L170" s="30"/>
      <c r="M170" s="30"/>
    </row>
    <row r="171" spans="1:13" ht="15.75">
      <c r="A171" s="30">
        <v>88</v>
      </c>
      <c r="B171" s="77" t="s">
        <v>208</v>
      </c>
      <c r="C171" s="72" t="s">
        <v>187</v>
      </c>
      <c r="D171" s="77" t="s">
        <v>166</v>
      </c>
      <c r="E171" s="77" t="s">
        <v>166</v>
      </c>
      <c r="F171" s="40"/>
      <c r="G171" s="77" t="s">
        <v>166</v>
      </c>
      <c r="H171" s="77" t="s">
        <v>166</v>
      </c>
      <c r="I171" s="40"/>
      <c r="J171" s="74">
        <f t="shared" ref="J171:J180" si="5">9000*12</f>
        <v>108000</v>
      </c>
      <c r="K171" s="30"/>
      <c r="L171" s="30"/>
      <c r="M171" s="30"/>
    </row>
    <row r="172" spans="1:13" ht="15.75">
      <c r="A172" s="30">
        <v>89</v>
      </c>
      <c r="B172" s="77" t="s">
        <v>202</v>
      </c>
      <c r="C172" s="72" t="s">
        <v>164</v>
      </c>
      <c r="D172" s="77" t="s">
        <v>166</v>
      </c>
      <c r="E172" s="77" t="s">
        <v>166</v>
      </c>
      <c r="F172" s="40"/>
      <c r="G172" s="77" t="s">
        <v>166</v>
      </c>
      <c r="H172" s="77" t="s">
        <v>166</v>
      </c>
      <c r="I172" s="40"/>
      <c r="J172" s="74">
        <f t="shared" si="5"/>
        <v>108000</v>
      </c>
      <c r="K172" s="30"/>
      <c r="L172" s="30"/>
      <c r="M172" s="30"/>
    </row>
    <row r="173" spans="1:13" ht="15.75">
      <c r="A173" s="30">
        <v>90</v>
      </c>
      <c r="B173" s="77" t="s">
        <v>203</v>
      </c>
      <c r="C173" s="72" t="s">
        <v>164</v>
      </c>
      <c r="D173" s="77" t="s">
        <v>166</v>
      </c>
      <c r="E173" s="77" t="s">
        <v>209</v>
      </c>
      <c r="F173" s="40"/>
      <c r="G173" s="77" t="s">
        <v>166</v>
      </c>
      <c r="H173" s="77" t="s">
        <v>209</v>
      </c>
      <c r="I173" s="40"/>
      <c r="J173" s="74">
        <f t="shared" si="5"/>
        <v>108000</v>
      </c>
      <c r="K173" s="30"/>
      <c r="L173" s="30"/>
      <c r="M173" s="30"/>
    </row>
    <row r="174" spans="1:13" ht="15.75">
      <c r="A174" s="30">
        <v>91</v>
      </c>
      <c r="B174" s="77" t="s">
        <v>204</v>
      </c>
      <c r="C174" s="72" t="s">
        <v>187</v>
      </c>
      <c r="D174" s="77" t="s">
        <v>166</v>
      </c>
      <c r="E174" s="77" t="s">
        <v>209</v>
      </c>
      <c r="F174" s="40"/>
      <c r="G174" s="77" t="s">
        <v>166</v>
      </c>
      <c r="H174" s="77" t="s">
        <v>209</v>
      </c>
      <c r="I174" s="40"/>
      <c r="J174" s="74">
        <f t="shared" si="5"/>
        <v>108000</v>
      </c>
      <c r="K174" s="30"/>
      <c r="L174" s="30"/>
      <c r="M174" s="30"/>
    </row>
    <row r="175" spans="1:13" ht="15.75">
      <c r="A175" s="30">
        <v>92</v>
      </c>
      <c r="B175" s="77" t="s">
        <v>205</v>
      </c>
      <c r="C175" s="72" t="s">
        <v>187</v>
      </c>
      <c r="D175" s="77" t="s">
        <v>166</v>
      </c>
      <c r="E175" s="77" t="s">
        <v>209</v>
      </c>
      <c r="F175" s="40"/>
      <c r="G175" s="77" t="s">
        <v>166</v>
      </c>
      <c r="H175" s="77" t="s">
        <v>209</v>
      </c>
      <c r="I175" s="40"/>
      <c r="J175" s="74">
        <f t="shared" si="5"/>
        <v>108000</v>
      </c>
      <c r="K175" s="30"/>
      <c r="L175" s="30"/>
      <c r="M175" s="30"/>
    </row>
    <row r="176" spans="1:13" ht="15.75">
      <c r="A176" s="30">
        <v>93</v>
      </c>
      <c r="B176" s="73" t="s">
        <v>240</v>
      </c>
      <c r="C176" s="73" t="s">
        <v>187</v>
      </c>
      <c r="D176" s="77" t="s">
        <v>166</v>
      </c>
      <c r="E176" s="77" t="s">
        <v>209</v>
      </c>
      <c r="F176" s="40"/>
      <c r="G176" s="77" t="s">
        <v>166</v>
      </c>
      <c r="H176" s="77" t="s">
        <v>209</v>
      </c>
      <c r="I176" s="40"/>
      <c r="J176" s="74">
        <f t="shared" si="5"/>
        <v>108000</v>
      </c>
      <c r="K176" s="30"/>
      <c r="L176" s="30"/>
      <c r="M176" s="30"/>
    </row>
    <row r="177" spans="1:13" ht="15.75">
      <c r="A177" s="30">
        <v>94</v>
      </c>
      <c r="B177" s="77" t="s">
        <v>206</v>
      </c>
      <c r="C177" s="72" t="s">
        <v>207</v>
      </c>
      <c r="D177" s="77" t="s">
        <v>166</v>
      </c>
      <c r="E177" s="77" t="s">
        <v>166</v>
      </c>
      <c r="F177" s="40"/>
      <c r="G177" s="77" t="s">
        <v>166</v>
      </c>
      <c r="H177" s="77" t="s">
        <v>166</v>
      </c>
      <c r="I177" s="40"/>
      <c r="J177" s="41">
        <f t="shared" si="5"/>
        <v>108000</v>
      </c>
      <c r="K177" s="30"/>
      <c r="L177" s="30"/>
      <c r="M177" s="30"/>
    </row>
    <row r="178" spans="1:13" ht="15.75">
      <c r="A178" s="30">
        <v>95</v>
      </c>
      <c r="B178" s="73" t="s">
        <v>241</v>
      </c>
      <c r="C178" s="73" t="s">
        <v>187</v>
      </c>
      <c r="D178" s="77" t="s">
        <v>166</v>
      </c>
      <c r="E178" s="77" t="s">
        <v>209</v>
      </c>
      <c r="F178" s="40"/>
      <c r="G178" s="77" t="s">
        <v>166</v>
      </c>
      <c r="H178" s="77" t="s">
        <v>209</v>
      </c>
      <c r="I178" s="40"/>
      <c r="J178" s="41">
        <f t="shared" si="5"/>
        <v>108000</v>
      </c>
      <c r="K178" s="30"/>
      <c r="L178" s="30"/>
      <c r="M178" s="30"/>
    </row>
    <row r="179" spans="1:13" ht="15.75">
      <c r="A179" s="30">
        <v>96</v>
      </c>
      <c r="B179" s="73" t="s">
        <v>242</v>
      </c>
      <c r="C179" s="73" t="s">
        <v>243</v>
      </c>
      <c r="D179" s="77" t="s">
        <v>166</v>
      </c>
      <c r="E179" s="77" t="s">
        <v>209</v>
      </c>
      <c r="F179" s="40"/>
      <c r="G179" s="77" t="s">
        <v>166</v>
      </c>
      <c r="H179" s="77" t="s">
        <v>209</v>
      </c>
      <c r="I179" s="40"/>
      <c r="J179" s="41">
        <f t="shared" si="5"/>
        <v>108000</v>
      </c>
      <c r="K179" s="30"/>
      <c r="L179" s="30"/>
      <c r="M179" s="30"/>
    </row>
    <row r="180" spans="1:13" ht="15.75">
      <c r="A180" s="30">
        <v>97</v>
      </c>
      <c r="B180" s="76" t="s">
        <v>17</v>
      </c>
      <c r="C180" s="76" t="s">
        <v>22</v>
      </c>
      <c r="D180" s="77" t="s">
        <v>166</v>
      </c>
      <c r="E180" s="77" t="s">
        <v>209</v>
      </c>
      <c r="F180" s="40"/>
      <c r="G180" s="77" t="s">
        <v>166</v>
      </c>
      <c r="H180" s="77" t="s">
        <v>209</v>
      </c>
      <c r="I180" s="40"/>
      <c r="J180" s="41">
        <f t="shared" si="5"/>
        <v>108000</v>
      </c>
      <c r="K180" s="30"/>
      <c r="L180" s="30"/>
      <c r="M180" s="30"/>
    </row>
    <row r="181" spans="1:13" ht="15.75">
      <c r="A181" s="148" t="s">
        <v>99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</row>
    <row r="182" spans="1:13" ht="21.75" customHeight="1">
      <c r="A182" s="30">
        <v>98</v>
      </c>
      <c r="B182" s="35" t="s">
        <v>100</v>
      </c>
      <c r="C182" s="35" t="s">
        <v>18</v>
      </c>
      <c r="D182" s="30" t="s">
        <v>101</v>
      </c>
      <c r="E182" s="35" t="s">
        <v>102</v>
      </c>
      <c r="F182" s="30" t="s">
        <v>67</v>
      </c>
      <c r="G182" s="30" t="s">
        <v>101</v>
      </c>
      <c r="H182" s="35" t="s">
        <v>102</v>
      </c>
      <c r="I182" s="30" t="s">
        <v>67</v>
      </c>
      <c r="J182" s="32">
        <f>20360*12</f>
        <v>244320</v>
      </c>
      <c r="K182" s="32"/>
      <c r="L182" s="32"/>
      <c r="M182" s="30"/>
    </row>
    <row r="183" spans="1:13" ht="21.75" customHeight="1">
      <c r="A183" s="70"/>
      <c r="B183" s="67"/>
      <c r="C183" s="67"/>
      <c r="D183" s="70"/>
      <c r="E183" s="67"/>
      <c r="F183" s="70"/>
      <c r="G183" s="70"/>
      <c r="H183" s="67"/>
      <c r="I183" s="70"/>
      <c r="J183" s="104"/>
      <c r="K183" s="104"/>
      <c r="L183" s="104"/>
      <c r="M183" s="80"/>
    </row>
    <row r="184" spans="1:13" ht="23.25">
      <c r="A184" s="70"/>
      <c r="B184" s="67"/>
      <c r="C184" s="67"/>
      <c r="D184" s="70"/>
      <c r="E184" s="132"/>
      <c r="F184" s="133"/>
      <c r="G184" s="70"/>
      <c r="H184" s="67"/>
      <c r="I184" s="69"/>
      <c r="J184" s="70"/>
      <c r="K184" s="70"/>
      <c r="L184" s="70"/>
      <c r="M184" s="134">
        <v>33</v>
      </c>
    </row>
    <row r="185" spans="1:13" ht="15.75">
      <c r="A185" s="135"/>
      <c r="B185" s="1"/>
      <c r="M185" s="80"/>
    </row>
  </sheetData>
  <mergeCells count="114">
    <mergeCell ref="A158:A159"/>
    <mergeCell ref="B158:B159"/>
    <mergeCell ref="C158:C159"/>
    <mergeCell ref="D158:F158"/>
    <mergeCell ref="G158:I158"/>
    <mergeCell ref="J158:J159"/>
    <mergeCell ref="M158:M159"/>
    <mergeCell ref="A128:M128"/>
    <mergeCell ref="A129:A130"/>
    <mergeCell ref="B129:B130"/>
    <mergeCell ref="C129:C130"/>
    <mergeCell ref="D129:F129"/>
    <mergeCell ref="G129:I129"/>
    <mergeCell ref="J129:J130"/>
    <mergeCell ref="M129:M130"/>
    <mergeCell ref="A157:M157"/>
    <mergeCell ref="A99:A100"/>
    <mergeCell ref="B99:B100"/>
    <mergeCell ref="C99:C100"/>
    <mergeCell ref="D99:F99"/>
    <mergeCell ref="G99:I99"/>
    <mergeCell ref="J99:J100"/>
    <mergeCell ref="M99:M100"/>
    <mergeCell ref="G69:G70"/>
    <mergeCell ref="M69:M70"/>
    <mergeCell ref="J69:J70"/>
    <mergeCell ref="A69:A70"/>
    <mergeCell ref="B69:B70"/>
    <mergeCell ref="C69:C70"/>
    <mergeCell ref="F69:F70"/>
    <mergeCell ref="I69:I70"/>
    <mergeCell ref="A98:M98"/>
    <mergeCell ref="I14:I15"/>
    <mergeCell ref="J14:J15"/>
    <mergeCell ref="M14:M15"/>
    <mergeCell ref="M19:M20"/>
    <mergeCell ref="B66:B67"/>
    <mergeCell ref="C66:C67"/>
    <mergeCell ref="D66:F66"/>
    <mergeCell ref="G66:I66"/>
    <mergeCell ref="J66:J67"/>
    <mergeCell ref="M66:M67"/>
    <mergeCell ref="B14:B15"/>
    <mergeCell ref="E14:E15"/>
    <mergeCell ref="F14:F15"/>
    <mergeCell ref="G14:G15"/>
    <mergeCell ref="A12:A13"/>
    <mergeCell ref="B12:B13"/>
    <mergeCell ref="E12:E13"/>
    <mergeCell ref="F12:F13"/>
    <mergeCell ref="G12:G13"/>
    <mergeCell ref="A181:M181"/>
    <mergeCell ref="M2:M3"/>
    <mergeCell ref="A1:M1"/>
    <mergeCell ref="A4:A6"/>
    <mergeCell ref="B4:B6"/>
    <mergeCell ref="F4:F6"/>
    <mergeCell ref="G4:G6"/>
    <mergeCell ref="A2:A3"/>
    <mergeCell ref="B2:B3"/>
    <mergeCell ref="C2:C3"/>
    <mergeCell ref="D2:F2"/>
    <mergeCell ref="G2:I2"/>
    <mergeCell ref="J2:J3"/>
    <mergeCell ref="A9:M9"/>
    <mergeCell ref="A10:A11"/>
    <mergeCell ref="B10:B11"/>
    <mergeCell ref="C10:C11"/>
    <mergeCell ref="F10:F11"/>
    <mergeCell ref="H14:H15"/>
    <mergeCell ref="A160:M160"/>
    <mergeCell ref="A131:M131"/>
    <mergeCell ref="A19:A20"/>
    <mergeCell ref="B19:B20"/>
    <mergeCell ref="E19:E20"/>
    <mergeCell ref="F19:F20"/>
    <mergeCell ref="G19:G20"/>
    <mergeCell ref="H19:H20"/>
    <mergeCell ref="I19:I20"/>
    <mergeCell ref="J19:J20"/>
    <mergeCell ref="A65:M65"/>
    <mergeCell ref="B33:B34"/>
    <mergeCell ref="C33:C34"/>
    <mergeCell ref="D33:F33"/>
    <mergeCell ref="G33:I33"/>
    <mergeCell ref="J33:J34"/>
    <mergeCell ref="M33:M34"/>
    <mergeCell ref="A66:A67"/>
    <mergeCell ref="B102:B103"/>
    <mergeCell ref="C102:C103"/>
    <mergeCell ref="B7:B8"/>
    <mergeCell ref="C7:C8"/>
    <mergeCell ref="H105:H106"/>
    <mergeCell ref="I105:I106"/>
    <mergeCell ref="A101:M101"/>
    <mergeCell ref="A105:A106"/>
    <mergeCell ref="J105:J106"/>
    <mergeCell ref="C105:C106"/>
    <mergeCell ref="D105:D106"/>
    <mergeCell ref="E105:E106"/>
    <mergeCell ref="F105:F106"/>
    <mergeCell ref="G105:G106"/>
    <mergeCell ref="A32:M32"/>
    <mergeCell ref="A33:A34"/>
    <mergeCell ref="D69:D70"/>
    <mergeCell ref="B105:B106"/>
    <mergeCell ref="A68:M68"/>
    <mergeCell ref="G10:G11"/>
    <mergeCell ref="I10:I11"/>
    <mergeCell ref="M10:M11"/>
    <mergeCell ref="H12:H13"/>
    <mergeCell ref="I12:I13"/>
    <mergeCell ref="M12:M13"/>
    <mergeCell ref="A14:A15"/>
  </mergeCells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จัดคนสู่ตำแหน่ง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User</cp:lastModifiedBy>
  <cp:lastPrinted>2015-06-09T04:44:31Z</cp:lastPrinted>
  <dcterms:created xsi:type="dcterms:W3CDTF">2011-09-14T03:03:27Z</dcterms:created>
  <dcterms:modified xsi:type="dcterms:W3CDTF">2015-06-09T04:44:40Z</dcterms:modified>
</cp:coreProperties>
</file>