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9155" windowHeight="8505" firstSheet="2" activeTab="2"/>
  </bookViews>
  <sheets>
    <sheet name="Sheet1" sheetId="1" state="hidden" r:id="rId1"/>
    <sheet name="Sheet2" sheetId="2" state="hidden" r:id="rId2"/>
    <sheet name="ภาระค่าใช้จ่าย" sheetId="3" r:id="rId3"/>
  </sheets>
  <definedNames>
    <definedName name="OLE_LINK1" localSheetId="0">Sheet1!$A$1</definedName>
  </definedNames>
  <calcPr calcId="125725"/>
</workbook>
</file>

<file path=xl/calcChain.xml><?xml version="1.0" encoding="utf-8"?>
<calcChain xmlns="http://schemas.openxmlformats.org/spreadsheetml/2006/main">
  <c r="S77" i="3"/>
  <c r="R77"/>
  <c r="Q77"/>
  <c r="Q71"/>
  <c r="R71" s="1"/>
  <c r="S71" s="1"/>
  <c r="Q18"/>
  <c r="R18" s="1"/>
  <c r="S18" s="1"/>
  <c r="O44"/>
  <c r="P44"/>
  <c r="O24"/>
  <c r="P24"/>
  <c r="Q80"/>
  <c r="R80" s="1"/>
  <c r="S80" s="1"/>
  <c r="Q35"/>
  <c r="R35" s="1"/>
  <c r="S35" s="1"/>
  <c r="O128"/>
  <c r="P128"/>
  <c r="N128"/>
  <c r="Q123"/>
  <c r="R123" s="1"/>
  <c r="S123" s="1"/>
  <c r="Q40"/>
  <c r="R40" s="1"/>
  <c r="S40" s="1"/>
  <c r="Q41"/>
  <c r="R41" s="1"/>
  <c r="S41" s="1"/>
  <c r="Q42"/>
  <c r="R42" s="1"/>
  <c r="S42" s="1"/>
  <c r="R187"/>
  <c r="S187" s="1"/>
  <c r="Q184"/>
  <c r="R184" s="1"/>
  <c r="S184" s="1"/>
  <c r="Q179"/>
  <c r="R179" s="1"/>
  <c r="S179" s="1"/>
  <c r="Q155"/>
  <c r="R155" s="1"/>
  <c r="S155" s="1"/>
  <c r="Q125"/>
  <c r="R125" s="1"/>
  <c r="S125" s="1"/>
  <c r="P84"/>
  <c r="O84"/>
  <c r="N84"/>
  <c r="Q81"/>
  <c r="R81" s="1"/>
  <c r="S81" s="1"/>
  <c r="Q70"/>
  <c r="R70" s="1"/>
  <c r="S70" s="1"/>
  <c r="Q37"/>
  <c r="R37" s="1"/>
  <c r="S37" s="1"/>
  <c r="Q36"/>
  <c r="R36" s="1"/>
  <c r="S36" s="1"/>
  <c r="Q119"/>
  <c r="R119" s="1"/>
  <c r="S119" s="1"/>
  <c r="Q13"/>
  <c r="R13" s="1"/>
  <c r="S13" s="1"/>
  <c r="Q14"/>
  <c r="R14" s="1"/>
  <c r="S14" s="1"/>
  <c r="Q15"/>
  <c r="R15" s="1"/>
  <c r="S15" s="1"/>
  <c r="Q16"/>
  <c r="R16" s="1"/>
  <c r="S16" s="1"/>
  <c r="Q8"/>
  <c r="R8" s="1"/>
  <c r="S8" s="1"/>
  <c r="Q10"/>
  <c r="R10" s="1"/>
  <c r="S10" s="1"/>
  <c r="Q11"/>
  <c r="R11" s="1"/>
  <c r="S11" s="1"/>
  <c r="Q12"/>
  <c r="R12" s="1"/>
  <c r="S12" s="1"/>
  <c r="Q23"/>
  <c r="R23" s="1"/>
  <c r="S23" s="1"/>
  <c r="H192"/>
  <c r="I192"/>
  <c r="J192"/>
  <c r="K192"/>
  <c r="L192"/>
  <c r="M192"/>
  <c r="N158"/>
  <c r="O158"/>
  <c r="P158"/>
  <c r="N44"/>
  <c r="G44"/>
  <c r="N24"/>
  <c r="G24"/>
  <c r="Q79"/>
  <c r="R79" s="1"/>
  <c r="S79" s="1"/>
  <c r="Q74"/>
  <c r="R74" s="1"/>
  <c r="S74" s="1"/>
  <c r="Q67"/>
  <c r="R67" s="1"/>
  <c r="S67" s="1"/>
  <c r="Q68"/>
  <c r="R68" s="1"/>
  <c r="S68" s="1"/>
  <c r="Q66"/>
  <c r="R66" s="1"/>
  <c r="Q117"/>
  <c r="R117" s="1"/>
  <c r="S117" s="1"/>
  <c r="Q115"/>
  <c r="R115" s="1"/>
  <c r="S115" s="1"/>
  <c r="Q114"/>
  <c r="R114" s="1"/>
  <c r="S114" s="1"/>
  <c r="Q124"/>
  <c r="R83"/>
  <c r="S83" s="1"/>
  <c r="G84"/>
  <c r="R34"/>
  <c r="S34" s="1"/>
  <c r="Q32"/>
  <c r="R32" s="1"/>
  <c r="S32" s="1"/>
  <c r="Q39"/>
  <c r="R39" s="1"/>
  <c r="S39" s="1"/>
  <c r="Q17"/>
  <c r="R17" s="1"/>
  <c r="S17" s="1"/>
  <c r="Q20"/>
  <c r="R20" s="1"/>
  <c r="S20" s="1"/>
  <c r="Q21"/>
  <c r="R21" s="1"/>
  <c r="S21" s="1"/>
  <c r="Q22"/>
  <c r="R22" s="1"/>
  <c r="S22" s="1"/>
  <c r="Q7"/>
  <c r="R7" s="1"/>
  <c r="S7" s="1"/>
  <c r="Q120"/>
  <c r="R120" s="1"/>
  <c r="S120" s="1"/>
  <c r="R124"/>
  <c r="S124" s="1"/>
  <c r="R127"/>
  <c r="S127" s="1"/>
  <c r="Q147"/>
  <c r="R147" s="1"/>
  <c r="S147" s="1"/>
  <c r="Q146"/>
  <c r="R146" s="1"/>
  <c r="S146" s="1"/>
  <c r="G148"/>
  <c r="G158" s="1"/>
  <c r="Q153"/>
  <c r="R153" s="1"/>
  <c r="S153" s="1"/>
  <c r="Q177"/>
  <c r="R177" s="1"/>
  <c r="R178"/>
  <c r="S178" s="1"/>
  <c r="Q176"/>
  <c r="R176" s="1"/>
  <c r="S176" s="1"/>
  <c r="Q181"/>
  <c r="R181" s="1"/>
  <c r="S181" s="1"/>
  <c r="Q182"/>
  <c r="R182" s="1"/>
  <c r="S182" s="1"/>
  <c r="S44" l="1"/>
  <c r="S24"/>
  <c r="Q24"/>
  <c r="R24"/>
  <c r="Q44"/>
  <c r="R44"/>
  <c r="S128"/>
  <c r="Q148"/>
  <c r="R148" s="1"/>
  <c r="S148" s="1"/>
  <c r="S158" s="1"/>
  <c r="S177"/>
  <c r="S66"/>
  <c r="G128"/>
  <c r="G183"/>
  <c r="Q186"/>
  <c r="R186" s="1"/>
  <c r="S186" s="1"/>
  <c r="P190"/>
  <c r="O190"/>
  <c r="N190"/>
  <c r="G190"/>
  <c r="M59" i="2"/>
  <c r="L59"/>
  <c r="K59"/>
  <c r="J59"/>
  <c r="I59"/>
  <c r="H59"/>
  <c r="F59"/>
  <c r="E59"/>
  <c r="L21"/>
  <c r="M21"/>
  <c r="F67"/>
  <c r="G67"/>
  <c r="H67"/>
  <c r="I67"/>
  <c r="J67"/>
  <c r="K67"/>
  <c r="L67"/>
  <c r="M67"/>
  <c r="N67"/>
  <c r="O67"/>
  <c r="P67"/>
  <c r="Q67"/>
  <c r="R67"/>
  <c r="S67"/>
  <c r="E67"/>
  <c r="F64"/>
  <c r="G64"/>
  <c r="H64"/>
  <c r="I64"/>
  <c r="J64"/>
  <c r="K64"/>
  <c r="L64"/>
  <c r="M64"/>
  <c r="N64"/>
  <c r="O64"/>
  <c r="P64"/>
  <c r="Q64"/>
  <c r="R64"/>
  <c r="S64"/>
  <c r="E64"/>
  <c r="G59"/>
  <c r="N59"/>
  <c r="O59"/>
  <c r="P59"/>
  <c r="Q59"/>
  <c r="R59"/>
  <c r="S59"/>
  <c r="F50"/>
  <c r="G50"/>
  <c r="H50"/>
  <c r="I50"/>
  <c r="J50"/>
  <c r="K50"/>
  <c r="L50"/>
  <c r="M50"/>
  <c r="N50"/>
  <c r="O50"/>
  <c r="P50"/>
  <c r="Q50"/>
  <c r="R50"/>
  <c r="S50"/>
  <c r="E50"/>
  <c r="F29"/>
  <c r="G29"/>
  <c r="H29"/>
  <c r="I29"/>
  <c r="J29"/>
  <c r="K29"/>
  <c r="L29"/>
  <c r="M29"/>
  <c r="N29"/>
  <c r="O29"/>
  <c r="P29"/>
  <c r="Q29"/>
  <c r="R29"/>
  <c r="S29"/>
  <c r="E29"/>
  <c r="F21"/>
  <c r="G21"/>
  <c r="H21"/>
  <c r="I21"/>
  <c r="J21"/>
  <c r="K21"/>
  <c r="N21"/>
  <c r="O21"/>
  <c r="P21"/>
  <c r="Q21"/>
  <c r="R21"/>
  <c r="S21"/>
  <c r="E21"/>
  <c r="Q128" i="3" l="1"/>
  <c r="R84"/>
  <c r="R128"/>
  <c r="S84"/>
  <c r="Q84"/>
  <c r="R158"/>
  <c r="Q158"/>
  <c r="G191"/>
  <c r="G192" s="1"/>
  <c r="O191"/>
  <c r="O192" s="1"/>
  <c r="N191"/>
  <c r="N192" s="1"/>
  <c r="Q190"/>
  <c r="R190" s="1"/>
  <c r="S190" s="1"/>
  <c r="E68" i="2"/>
  <c r="R68"/>
  <c r="P68"/>
  <c r="N68"/>
  <c r="L68"/>
  <c r="J68"/>
  <c r="H68"/>
  <c r="F68"/>
  <c r="S68"/>
  <c r="Q68"/>
  <c r="O68"/>
  <c r="M68"/>
  <c r="K68"/>
  <c r="I68"/>
  <c r="G68"/>
  <c r="E82"/>
  <c r="L82"/>
  <c r="H82"/>
  <c r="S82"/>
  <c r="S85" s="1"/>
  <c r="S86" s="1"/>
  <c r="R82"/>
  <c r="R85" s="1"/>
  <c r="R86" s="1"/>
  <c r="Q82"/>
  <c r="Q85" s="1"/>
  <c r="Q86" s="1"/>
  <c r="G82"/>
  <c r="P82"/>
  <c r="O82"/>
  <c r="N82"/>
  <c r="J82"/>
  <c r="I82"/>
  <c r="K82"/>
  <c r="M82"/>
  <c r="F82"/>
  <c r="P191" i="3" l="1"/>
  <c r="P192" s="1"/>
  <c r="Q191" l="1"/>
  <c r="Q192" s="1"/>
  <c r="Q193" s="1"/>
  <c r="Q194" s="1"/>
  <c r="S183"/>
  <c r="S191" s="1"/>
  <c r="S192" s="1"/>
  <c r="S193" s="1"/>
  <c r="S194" s="1"/>
  <c r="S195" s="1"/>
  <c r="R191"/>
  <c r="R192" s="1"/>
  <c r="R193" l="1"/>
  <c r="R194" s="1"/>
  <c r="R195" s="1"/>
  <c r="Q195"/>
</calcChain>
</file>

<file path=xl/sharedStrings.xml><?xml version="1.0" encoding="utf-8"?>
<sst xmlns="http://schemas.openxmlformats.org/spreadsheetml/2006/main" count="811" uniqueCount="156">
  <si>
    <t>9.  ภาระค่าใช้จ่ายเกี่ยวกับเงินเดือนและประโยชน์ตอบแทนอื่น</t>
  </si>
  <si>
    <t>การวิเคราะห์  การกำหนดอัตรากำลังเพิ่มของพนักงานส่วนตำบล  องค์การบริหารส่วนตำบลหนองน้ำแดง  อ.ปากช่อง    จ.นครราชสีมา</t>
  </si>
  <si>
    <t>ลำดับ</t>
  </si>
  <si>
    <t>ชื่อสายงาน</t>
  </si>
  <si>
    <t>ระดับ</t>
  </si>
  <si>
    <t>ตำแหน่ง</t>
  </si>
  <si>
    <t>จำนวน</t>
  </si>
  <si>
    <t>ทั้งหมด</t>
  </si>
  <si>
    <t>จำนวนที่มีอยู่</t>
  </si>
  <si>
    <t>ปัจจุบัน</t>
  </si>
  <si>
    <t>อัตราตำแหน่งที่คาดว่า</t>
  </si>
  <si>
    <t>จะต้องใช้ในช่วง</t>
  </si>
  <si>
    <t>ระยะเวลา 3 ปีข้างหน้า</t>
  </si>
  <si>
    <t>อัตรากำลังคน</t>
  </si>
  <si>
    <t>เพิ่ม/ลด</t>
  </si>
  <si>
    <t>ภาระค่าใช้จ่าย</t>
  </si>
  <si>
    <t>ที่เพิ่มขึ้น (2)</t>
  </si>
  <si>
    <t>ค่าใช้จ่ายรวม (3)</t>
  </si>
  <si>
    <t>หมายเหตุ</t>
  </si>
  <si>
    <t>จำนวน(คน)</t>
  </si>
  <si>
    <t>เงินเดือน</t>
  </si>
  <si>
    <t>สำนักปลัด</t>
  </si>
  <si>
    <t>นักบริหารงาน อบต.</t>
  </si>
  <si>
    <t>-</t>
  </si>
  <si>
    <t>นักบริหารงานทั่วไป</t>
  </si>
  <si>
    <t>เจ้าหน้าที่วิเคราะห์นโยบายฯ</t>
  </si>
  <si>
    <t>นิติกร</t>
  </si>
  <si>
    <t>บุคลากร</t>
  </si>
  <si>
    <t>เจ้าหน้าที่บริหารงานทั่วไป</t>
  </si>
  <si>
    <t>นักวิชาการส่งเสริมการเกษตร</t>
  </si>
  <si>
    <t>นักพัฒนาชุมชน</t>
  </si>
  <si>
    <t>เจ้าพนักงานธุรการ</t>
  </si>
  <si>
    <t>เจ้าพนักงานพัฒนาชุมชน</t>
  </si>
  <si>
    <t>เจ้าหน้าที่ธุรการ</t>
  </si>
  <si>
    <t>เจ้าหน้าที่ป้องกันและบรรเทาฯ</t>
  </si>
  <si>
    <t>รวม</t>
  </si>
  <si>
    <t xml:space="preserve"> -</t>
  </si>
  <si>
    <t>(คน)</t>
  </si>
  <si>
    <t>ส่วนการคลัง</t>
  </si>
  <si>
    <t>นักบริหารงานคลัง</t>
  </si>
  <si>
    <t>นักวิชาการเงินและบัญชี</t>
  </si>
  <si>
    <t>3-5/6ว</t>
  </si>
  <si>
    <t>เจ้าพนักงานการเงินและบัญชี</t>
  </si>
  <si>
    <t>เจ้าพนักงานจัดเก็บรายได้</t>
  </si>
  <si>
    <t>ตำแหน่งว่าง 1</t>
  </si>
  <si>
    <t>เจ้าพนักงานพัสดุ</t>
  </si>
  <si>
    <t>เจ้าหน้าที่การเงินและบัญชี</t>
  </si>
  <si>
    <t>ส่วนโยธา</t>
  </si>
  <si>
    <t>นักบริหารงานช่าง</t>
  </si>
  <si>
    <t>เจ้าหน้าที่บริหารงานช่าง</t>
  </si>
  <si>
    <t>ยุบเมื่อตำแหน่งว่าง</t>
  </si>
  <si>
    <t>นายช่างโยธา</t>
  </si>
  <si>
    <t>นายช่างเขียนแบบ</t>
  </si>
  <si>
    <t>นายช่างไฟฟ้า</t>
  </si>
  <si>
    <t>เจ้าหน้าที่ประปา</t>
  </si>
  <si>
    <t>ส่วนการศึกษา ศาสนาและวัฒนธรรม</t>
  </si>
  <si>
    <t>นักบริหารงานการศึกษา</t>
  </si>
  <si>
    <t>นักวิชาการศึกษา</t>
  </si>
  <si>
    <t>ส่วนสาธารณสุขและสิ่งแวดล้อม</t>
  </si>
  <si>
    <t>นักบริหารงานสาธารณสุข</t>
  </si>
  <si>
    <t>เจ้าพนักงานส่งเสริมสุขภาพ</t>
  </si>
  <si>
    <t>หน่วยตรวจสอบภายใน</t>
  </si>
  <si>
    <t>เจ้าหน้าที่ตรวจสอบภายใน</t>
  </si>
  <si>
    <t>ลูกจ้างประจำ</t>
  </si>
  <si>
    <t>พนักงานขับรถยนต์</t>
  </si>
  <si>
    <t>เจ้าหน้าที่จัดเก็บรายได้</t>
  </si>
  <si>
    <t>ประมาณการประโยชน์ตอบแทนอื่น 20%</t>
  </si>
  <si>
    <t>ค่าจ้างพนักงานจ้าง + สวัสดิการ</t>
  </si>
  <si>
    <t>รวมเป็นค่าใช้จ่ายบุคคลทั้งสิ้น</t>
  </si>
  <si>
    <t>คิดร้อยละ 40 งบประมาณรายจ่ายประจำปี</t>
  </si>
  <si>
    <t>9. ภาระค่าใช้จ่ายเกี่ยวกับเงินเดือนและประโยชน์ตอบแทนอื่น การวิเคราะห์ การกำหนดอัตรากำลังเพิ่มของพนักงานส่วนตำบล</t>
  </si>
  <si>
    <t>องค์การบริหารส่วนตำบลหนองน้ำแดง  อำเภอปากช่อง  จังหวัดนครราชสีมา</t>
  </si>
  <si>
    <t>[1]</t>
  </si>
  <si>
    <t>ที่เพิ่มขึ้น [2]</t>
  </si>
  <si>
    <t>ค่าใช้จ่ายรวม [3]</t>
  </si>
  <si>
    <t>(๔)</t>
  </si>
  <si>
    <t>(๕)</t>
  </si>
  <si>
    <t>(๖)</t>
  </si>
  <si>
    <t>(๗)</t>
  </si>
  <si>
    <t>(๘)</t>
  </si>
  <si>
    <t xml:space="preserve"> 2-4/5</t>
  </si>
  <si>
    <t xml:space="preserve"> 1-3/4</t>
  </si>
  <si>
    <t>ในช่วงระยะเวลา 3 ปีข้างหน้า</t>
  </si>
  <si>
    <t>อัตราตำแหน่งที่คาดว่าจะต้องใช้</t>
  </si>
  <si>
    <t>ครูผู้ดูแลเด็ก</t>
  </si>
  <si>
    <t>กรมส่งเสริม</t>
  </si>
  <si>
    <t>การปกครอง</t>
  </si>
  <si>
    <t>ท้องถิ่นจัด</t>
  </si>
  <si>
    <t>สรรตำแหน่ง</t>
  </si>
  <si>
    <t xml:space="preserve"> 3-5/6ว</t>
  </si>
  <si>
    <t>นายภูริภาค์ อกอุ่น</t>
  </si>
  <si>
    <t>นายสราวุทร สายบุตร</t>
  </si>
  <si>
    <t>นายภูวมัย ฆ้องดี</t>
  </si>
  <si>
    <t>นางสาวอมรรัตน์ เคนผาพงศ์</t>
  </si>
  <si>
    <t>นางสาวคณปพร วิลัยหล้า</t>
  </si>
  <si>
    <t>นางสาวจารุวรรณ ขัดสม</t>
  </si>
  <si>
    <t>นางมณีนุช บุญงอก</t>
  </si>
  <si>
    <t>นางสาวชล ศิริภิญโญกานต์</t>
  </si>
  <si>
    <t>จ่าเอกไพโรจน์ คงมีทรัพย์</t>
  </si>
  <si>
    <t>นายเอกพงศ์ เนขุนทด</t>
  </si>
  <si>
    <t>นางสาวสุปรานี งึมกระโทก</t>
  </si>
  <si>
    <t>ว่าที่ร.ต.นลนเรศ ดัดอรุณตระกูล</t>
  </si>
  <si>
    <t>นายมนต์ชัย  สารสูงเนิน</t>
  </si>
  <si>
    <t>นางสาวสพร สร้อยจิตร</t>
  </si>
  <si>
    <t>นางจิราภา นนท์คำใส</t>
  </si>
  <si>
    <t>นายสำรวม บรรจงปรุ</t>
  </si>
  <si>
    <t>นายนรินทร์ ขันธวุฒิ</t>
  </si>
  <si>
    <t>นางคริษฐา  พรสูงเนิน</t>
  </si>
  <si>
    <t>พนักงานจ้างทั่วไป</t>
  </si>
  <si>
    <t>พนักงานจ้างตามภารกิจ</t>
  </si>
  <si>
    <t>ว่างเดิม</t>
  </si>
  <si>
    <t>พนักงานจ้างภารกิจ</t>
  </si>
  <si>
    <t>ผช วิเคราะห์นโยบายและแผน</t>
  </si>
  <si>
    <t>ผช จนท.ธุรการ</t>
  </si>
  <si>
    <t>ผช.นักวิชาการเงินและบัญชี</t>
  </si>
  <si>
    <t>นางสาวประพาฬรัต บุญมี</t>
  </si>
  <si>
    <t>ผช.หน.ศูนย์พัฒนาเด็กเล็ก</t>
  </si>
  <si>
    <t>ผช.นวก นักวิชาการศึกษา</t>
  </si>
  <si>
    <t>ซ่อนกลิ่น</t>
  </si>
  <si>
    <t>สมชาย</t>
  </si>
  <si>
    <t>ผช.จนท.ธุรการ</t>
  </si>
  <si>
    <t>สมาน</t>
  </si>
  <si>
    <t>บรรหยัด</t>
  </si>
  <si>
    <t>จีระพร</t>
  </si>
  <si>
    <t>ผช.จพง.ส่งเสิรมสุขภาพ</t>
  </si>
  <si>
    <t xml:space="preserve"> </t>
  </si>
  <si>
    <t xml:space="preserve">นางสาวทศบงกช </t>
  </si>
  <si>
    <t>6ว</t>
  </si>
  <si>
    <t xml:space="preserve">คนงานทั่วไป </t>
  </si>
  <si>
    <t xml:space="preserve"> - </t>
  </si>
  <si>
    <t>(6)</t>
  </si>
  <si>
    <t>(7)</t>
  </si>
  <si>
    <t xml:space="preserve">  -</t>
  </si>
  <si>
    <t>ผู้ช่วยเจ้าหน้าที่ธุรการ</t>
  </si>
  <si>
    <t>.+1</t>
  </si>
  <si>
    <t xml:space="preserve">ผช.ช่างโยธา </t>
  </si>
  <si>
    <t>ผู้ช่วยเจ้าหน้าที่พัฒนาชุมชน</t>
  </si>
  <si>
    <t>กำหนดเพิ่ม</t>
  </si>
  <si>
    <t>ยุบเลิก</t>
  </si>
  <si>
    <t>.</t>
  </si>
  <si>
    <t xml:space="preserve">ผู้ดูแลเด็ก </t>
  </si>
  <si>
    <t>งบอุดหนุน</t>
  </si>
  <si>
    <t xml:space="preserve">ครูผู้ดูแลเด็ก </t>
  </si>
  <si>
    <t>.+2</t>
  </si>
  <si>
    <t>ผู้ช่วยเจ้าพนักงานธุรการ</t>
  </si>
  <si>
    <t>คนงานประจำรถขยะ</t>
  </si>
  <si>
    <t>เจ้าหน้าที่การประปา</t>
  </si>
  <si>
    <t>คนสวน</t>
  </si>
  <si>
    <t>ยาม</t>
  </si>
  <si>
    <t>นักการภารโรง</t>
  </si>
  <si>
    <t>4,5</t>
  </si>
  <si>
    <t>ปรับตามมิตกอบต.</t>
  </si>
  <si>
    <t>ครั้งที่5/2558</t>
  </si>
  <si>
    <t>ลว27 พ.ค2558</t>
  </si>
  <si>
    <t>ว่าง</t>
  </si>
  <si>
    <t>นักวิชาการคลัง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</si>
</sst>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#,##0_ ;\-#,##0\ "/>
  </numFmts>
  <fonts count="34">
    <font>
      <sz val="11"/>
      <color theme="1"/>
      <name val="Tahoma"/>
      <family val="2"/>
      <charset val="222"/>
      <scheme val="minor"/>
    </font>
    <font>
      <sz val="5"/>
      <color theme="1"/>
      <name val="TH SarabunIT๙"/>
      <family val="2"/>
    </font>
    <font>
      <sz val="10"/>
      <color theme="1"/>
      <name val="Cordia New"/>
      <family val="2"/>
    </font>
    <font>
      <sz val="13"/>
      <color rgb="FF000000"/>
      <name val="TH SarabunIT๙"/>
      <family val="2"/>
    </font>
    <font>
      <b/>
      <sz val="13"/>
      <color rgb="FF000000"/>
      <name val="TH SarabunIT๙"/>
      <family val="2"/>
    </font>
    <font>
      <b/>
      <sz val="13"/>
      <color theme="1"/>
      <name val="TH SarabunIT๙"/>
      <family val="2"/>
    </font>
    <font>
      <sz val="10"/>
      <color rgb="FF000000"/>
      <name val="TH SarabunIT๙"/>
      <family val="2"/>
    </font>
    <font>
      <sz val="13"/>
      <color theme="1"/>
      <name val="TH SarabunIT๙"/>
      <family val="2"/>
    </font>
    <font>
      <sz val="14"/>
      <color rgb="FF000000"/>
      <name val="TH SarabunIT๙"/>
      <family val="2"/>
    </font>
    <font>
      <b/>
      <sz val="16"/>
      <color theme="1"/>
      <name val="TH SarabunIT๙"/>
      <family val="2"/>
    </font>
    <font>
      <sz val="14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b/>
      <sz val="14"/>
      <color rgb="FF000000"/>
      <name val="TH SarabunIT๙"/>
      <family val="2"/>
    </font>
    <font>
      <sz val="12"/>
      <color rgb="FF000000"/>
      <name val="TH SarabunIT๙"/>
      <family val="2"/>
    </font>
    <font>
      <sz val="12"/>
      <color theme="1"/>
      <name val="Tahoma"/>
      <family val="2"/>
      <charset val="222"/>
      <scheme val="minor"/>
    </font>
    <font>
      <sz val="12"/>
      <color theme="1"/>
      <name val="TH SarabunIT๙"/>
      <family val="2"/>
    </font>
    <font>
      <b/>
      <sz val="12"/>
      <color theme="1"/>
      <name val="TH SarabunIT๙"/>
      <family val="2"/>
    </font>
    <font>
      <b/>
      <sz val="10"/>
      <color theme="1"/>
      <name val="TH SarabunIT๙"/>
      <family val="2"/>
    </font>
    <font>
      <sz val="10"/>
      <color theme="1"/>
      <name val="TH SarabunIT๙"/>
      <family val="2"/>
    </font>
    <font>
      <sz val="11"/>
      <color theme="1"/>
      <name val="TH SarabunIT๙"/>
      <family val="2"/>
    </font>
    <font>
      <b/>
      <sz val="10"/>
      <color theme="1"/>
      <name val="Tahoma"/>
      <family val="2"/>
    </font>
    <font>
      <b/>
      <sz val="10"/>
      <color theme="1"/>
      <name val="Tempus Sans ITC"/>
      <family val="5"/>
    </font>
    <font>
      <b/>
      <sz val="10"/>
      <color theme="1"/>
      <name val="Tahoma"/>
      <family val="2"/>
      <scheme val="major"/>
    </font>
    <font>
      <b/>
      <sz val="10"/>
      <color theme="1"/>
      <name val="Tahoma"/>
      <family val="2"/>
      <scheme val="minor"/>
    </font>
    <font>
      <sz val="16"/>
      <color theme="1"/>
      <name val="TH SarabunIT๙"/>
      <family val="2"/>
    </font>
    <font>
      <sz val="12"/>
      <color theme="1"/>
      <name val="Tahoma"/>
      <family val="2"/>
    </font>
    <font>
      <sz val="11"/>
      <color theme="1"/>
      <name val="Tahoma"/>
      <family val="2"/>
    </font>
    <font>
      <sz val="16"/>
      <color theme="1"/>
      <name val="System"/>
      <family val="2"/>
      <charset val="222"/>
    </font>
    <font>
      <sz val="10"/>
      <color theme="1"/>
      <name val="Tahoma"/>
      <family val="2"/>
    </font>
    <font>
      <b/>
      <i/>
      <sz val="12"/>
      <color theme="1"/>
      <name val="TH SarabunIT๙"/>
      <family val="2"/>
    </font>
    <font>
      <b/>
      <u/>
      <sz val="12"/>
      <color theme="1"/>
      <name val="TH SarabunIT๙"/>
      <family val="2"/>
    </font>
    <font>
      <sz val="9"/>
      <color theme="1"/>
      <name val="TH SarabunIT๙"/>
      <family val="2"/>
    </font>
    <font>
      <b/>
      <sz val="11"/>
      <color theme="1"/>
      <name val="TH SarabunIT๙"/>
      <family val="2"/>
    </font>
    <font>
      <b/>
      <sz val="9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79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3" fontId="3" fillId="0" borderId="6" xfId="0" applyNumberFormat="1" applyFont="1" applyBorder="1" applyAlignment="1">
      <alignment horizontal="center" vertical="top" wrapText="1"/>
    </xf>
    <xf numFmtId="14" fontId="3" fillId="0" borderId="6" xfId="0" applyNumberFormat="1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3" fontId="5" fillId="0" borderId="6" xfId="0" applyNumberFormat="1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10" fillId="0" borderId="0" xfId="0" applyFont="1"/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3" fillId="0" borderId="26" xfId="0" applyFont="1" applyBorder="1" applyAlignment="1">
      <alignment horizontal="center" vertical="top" wrapText="1"/>
    </xf>
    <xf numFmtId="0" fontId="4" fillId="0" borderId="26" xfId="0" applyFont="1" applyBorder="1" applyAlignment="1">
      <alignment horizontal="center" vertical="top" wrapText="1"/>
    </xf>
    <xf numFmtId="0" fontId="10" fillId="0" borderId="26" xfId="0" applyFont="1" applyBorder="1"/>
    <xf numFmtId="0" fontId="3" fillId="0" borderId="27" xfId="0" applyFont="1" applyBorder="1" applyAlignment="1">
      <alignment horizontal="center" vertical="top" wrapText="1"/>
    </xf>
    <xf numFmtId="0" fontId="3" fillId="0" borderId="27" xfId="0" applyFont="1" applyBorder="1" applyAlignment="1">
      <alignment vertical="top" wrapText="1"/>
    </xf>
    <xf numFmtId="3" fontId="3" fillId="0" borderId="27" xfId="0" applyNumberFormat="1" applyFont="1" applyBorder="1" applyAlignment="1">
      <alignment horizontal="center" vertical="top" wrapText="1"/>
    </xf>
    <xf numFmtId="0" fontId="10" fillId="0" borderId="27" xfId="0" applyFont="1" applyBorder="1"/>
    <xf numFmtId="14" fontId="3" fillId="0" borderId="27" xfId="0" applyNumberFormat="1" applyFont="1" applyBorder="1" applyAlignment="1">
      <alignment horizontal="center" vertical="top" wrapText="1"/>
    </xf>
    <xf numFmtId="0" fontId="10" fillId="0" borderId="28" xfId="0" applyFont="1" applyBorder="1"/>
    <xf numFmtId="0" fontId="3" fillId="0" borderId="29" xfId="0" applyFont="1" applyBorder="1" applyAlignment="1">
      <alignment horizontal="center" vertical="top" wrapText="1"/>
    </xf>
    <xf numFmtId="0" fontId="3" fillId="0" borderId="29" xfId="0" applyFont="1" applyBorder="1" applyAlignment="1">
      <alignment vertical="top" wrapText="1"/>
    </xf>
    <xf numFmtId="14" fontId="3" fillId="0" borderId="29" xfId="0" applyNumberFormat="1" applyFont="1" applyBorder="1" applyAlignment="1">
      <alignment horizontal="center" vertical="top" wrapText="1"/>
    </xf>
    <xf numFmtId="0" fontId="10" fillId="0" borderId="29" xfId="0" applyFont="1" applyBorder="1"/>
    <xf numFmtId="0" fontId="5" fillId="0" borderId="15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right" vertical="top" wrapText="1"/>
    </xf>
    <xf numFmtId="0" fontId="6" fillId="0" borderId="27" xfId="0" applyFont="1" applyBorder="1" applyAlignment="1">
      <alignment horizontal="center" vertical="top" wrapText="1"/>
    </xf>
    <xf numFmtId="0" fontId="3" fillId="0" borderId="29" xfId="0" applyFont="1" applyBorder="1" applyAlignment="1">
      <alignment horizontal="right" vertical="top" wrapText="1"/>
    </xf>
    <xf numFmtId="0" fontId="3" fillId="0" borderId="30" xfId="0" applyFont="1" applyBorder="1" applyAlignment="1">
      <alignment horizontal="center" vertical="top" wrapText="1"/>
    </xf>
    <xf numFmtId="0" fontId="4" fillId="0" borderId="3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right" vertical="top" wrapText="1"/>
    </xf>
    <xf numFmtId="0" fontId="4" fillId="0" borderId="15" xfId="0" applyFont="1" applyBorder="1" applyAlignment="1">
      <alignment horizontal="right" vertical="top" wrapText="1"/>
    </xf>
    <xf numFmtId="0" fontId="7" fillId="0" borderId="28" xfId="0" applyFont="1" applyBorder="1" applyAlignment="1">
      <alignment horizontal="center" wrapText="1"/>
    </xf>
    <xf numFmtId="0" fontId="3" fillId="0" borderId="30" xfId="0" applyFont="1" applyBorder="1" applyAlignment="1">
      <alignment horizontal="right" vertical="top" wrapText="1"/>
    </xf>
    <xf numFmtId="0" fontId="4" fillId="0" borderId="15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7" fillId="0" borderId="27" xfId="0" applyFont="1" applyBorder="1" applyAlignment="1">
      <alignment horizontal="center" wrapText="1"/>
    </xf>
    <xf numFmtId="0" fontId="7" fillId="0" borderId="27" xfId="0" applyFont="1" applyBorder="1" applyAlignment="1">
      <alignment horizontal="right" wrapText="1"/>
    </xf>
    <xf numFmtId="0" fontId="3" fillId="0" borderId="28" xfId="0" applyFont="1" applyBorder="1" applyAlignment="1">
      <alignment horizontal="center" vertical="top" wrapText="1"/>
    </xf>
    <xf numFmtId="0" fontId="7" fillId="0" borderId="28" xfId="0" applyFont="1" applyBorder="1" applyAlignment="1">
      <alignment horizontal="right" wrapText="1"/>
    </xf>
    <xf numFmtId="187" fontId="5" fillId="0" borderId="15" xfId="1" applyNumberFormat="1" applyFont="1" applyBorder="1" applyAlignment="1">
      <alignment horizontal="center" vertical="top" wrapText="1"/>
    </xf>
    <xf numFmtId="187" fontId="10" fillId="0" borderId="15" xfId="1" applyNumberFormat="1" applyFont="1" applyBorder="1"/>
    <xf numFmtId="187" fontId="10" fillId="0" borderId="0" xfId="1" applyNumberFormat="1" applyFont="1"/>
    <xf numFmtId="187" fontId="5" fillId="0" borderId="15" xfId="1" applyNumberFormat="1" applyFont="1" applyBorder="1" applyAlignment="1">
      <alignment horizontal="right" wrapText="1"/>
    </xf>
    <xf numFmtId="0" fontId="3" fillId="0" borderId="26" xfId="0" applyFont="1" applyBorder="1" applyAlignment="1">
      <alignment horizontal="right" vertical="top" wrapText="1"/>
    </xf>
    <xf numFmtId="3" fontId="3" fillId="0" borderId="27" xfId="0" applyNumberFormat="1" applyFont="1" applyBorder="1" applyAlignment="1">
      <alignment horizontal="right" vertical="top" wrapText="1"/>
    </xf>
    <xf numFmtId="3" fontId="3" fillId="0" borderId="29" xfId="0" applyNumberFormat="1" applyFont="1" applyBorder="1" applyAlignment="1">
      <alignment horizontal="right" vertical="top" wrapText="1"/>
    </xf>
    <xf numFmtId="187" fontId="4" fillId="0" borderId="15" xfId="1" applyNumberFormat="1" applyFont="1" applyBorder="1" applyAlignment="1">
      <alignment horizontal="right" vertical="top" wrapText="1"/>
    </xf>
    <xf numFmtId="187" fontId="5" fillId="0" borderId="15" xfId="1" applyNumberFormat="1" applyFont="1" applyBorder="1" applyAlignment="1">
      <alignment horizontal="right" vertical="top" wrapText="1"/>
    </xf>
    <xf numFmtId="0" fontId="5" fillId="0" borderId="15" xfId="0" applyFont="1" applyBorder="1" applyAlignment="1">
      <alignment horizontal="right" wrapText="1"/>
    </xf>
    <xf numFmtId="3" fontId="5" fillId="0" borderId="15" xfId="0" applyNumberFormat="1" applyFont="1" applyBorder="1" applyAlignment="1">
      <alignment horizontal="right" wrapText="1"/>
    </xf>
    <xf numFmtId="0" fontId="3" fillId="0" borderId="30" xfId="0" applyFont="1" applyBorder="1" applyAlignment="1">
      <alignment vertical="top" wrapText="1"/>
    </xf>
    <xf numFmtId="0" fontId="5" fillId="0" borderId="15" xfId="0" applyFont="1" applyBorder="1" applyAlignment="1">
      <alignment wrapText="1"/>
    </xf>
    <xf numFmtId="0" fontId="10" fillId="0" borderId="23" xfId="0" applyFont="1" applyBorder="1" applyAlignment="1">
      <alignment horizontal="center"/>
    </xf>
    <xf numFmtId="0" fontId="10" fillId="0" borderId="24" xfId="0" applyFont="1" applyBorder="1"/>
    <xf numFmtId="59" fontId="3" fillId="0" borderId="27" xfId="0" applyNumberFormat="1" applyFont="1" applyBorder="1" applyAlignment="1">
      <alignment horizontal="center" vertical="top" wrapText="1"/>
    </xf>
    <xf numFmtId="59" fontId="3" fillId="0" borderId="29" xfId="0" applyNumberFormat="1" applyFont="1" applyBorder="1" applyAlignment="1">
      <alignment horizontal="center" vertical="top" wrapText="1"/>
    </xf>
    <xf numFmtId="49" fontId="5" fillId="0" borderId="26" xfId="0" applyNumberFormat="1" applyFont="1" applyBorder="1" applyAlignment="1">
      <alignment horizontal="center" wrapText="1"/>
    </xf>
    <xf numFmtId="49" fontId="3" fillId="0" borderId="27" xfId="0" applyNumberFormat="1" applyFont="1" applyBorder="1" applyAlignment="1">
      <alignment horizontal="center" vertical="top" wrapText="1"/>
    </xf>
    <xf numFmtId="49" fontId="3" fillId="0" borderId="28" xfId="0" applyNumberFormat="1" applyFont="1" applyBorder="1" applyAlignment="1">
      <alignment horizontal="center" vertical="top" wrapText="1"/>
    </xf>
    <xf numFmtId="0" fontId="3" fillId="0" borderId="15" xfId="0" applyFont="1" applyBorder="1" applyAlignment="1">
      <alignment horizontal="right" vertical="top" wrapText="1"/>
    </xf>
    <xf numFmtId="188" fontId="5" fillId="0" borderId="15" xfId="1" applyNumberFormat="1" applyFont="1" applyBorder="1" applyAlignment="1">
      <alignment horizontal="right" vertical="top" wrapText="1"/>
    </xf>
    <xf numFmtId="1" fontId="3" fillId="0" borderId="27" xfId="0" applyNumberFormat="1" applyFont="1" applyBorder="1" applyAlignment="1">
      <alignment horizontal="right" vertical="top" wrapText="1"/>
    </xf>
    <xf numFmtId="1" fontId="5" fillId="0" borderId="15" xfId="1" applyNumberFormat="1" applyFont="1" applyBorder="1" applyAlignment="1">
      <alignment horizontal="right" vertical="top" wrapText="1"/>
    </xf>
    <xf numFmtId="188" fontId="4" fillId="0" borderId="15" xfId="1" applyNumberFormat="1" applyFont="1" applyBorder="1" applyAlignment="1">
      <alignment horizontal="right" vertical="top" wrapText="1"/>
    </xf>
    <xf numFmtId="188" fontId="5" fillId="0" borderId="15" xfId="1" applyNumberFormat="1" applyFont="1" applyBorder="1" applyAlignment="1">
      <alignment horizontal="right" wrapText="1"/>
    </xf>
    <xf numFmtId="187" fontId="10" fillId="0" borderId="0" xfId="0" applyNumberFormat="1" applyFont="1"/>
    <xf numFmtId="3" fontId="12" fillId="0" borderId="27" xfId="0" applyNumberFormat="1" applyFont="1" applyBorder="1" applyAlignment="1">
      <alignment horizontal="center" vertical="top" wrapText="1"/>
    </xf>
    <xf numFmtId="2" fontId="4" fillId="0" borderId="28" xfId="0" applyNumberFormat="1" applyFont="1" applyBorder="1" applyAlignment="1">
      <alignment horizontal="center" vertical="top" wrapText="1"/>
    </xf>
    <xf numFmtId="0" fontId="7" fillId="0" borderId="30" xfId="0" applyFont="1" applyBorder="1" applyAlignment="1">
      <alignment horizontal="center" wrapText="1"/>
    </xf>
    <xf numFmtId="0" fontId="7" fillId="0" borderId="30" xfId="0" applyFont="1" applyBorder="1" applyAlignment="1">
      <alignment horizontal="right" wrapText="1"/>
    </xf>
    <xf numFmtId="3" fontId="8" fillId="0" borderId="30" xfId="0" applyNumberFormat="1" applyFont="1" applyBorder="1" applyAlignment="1">
      <alignment horizontal="center" vertical="top" wrapText="1"/>
    </xf>
    <xf numFmtId="0" fontId="4" fillId="0" borderId="31" xfId="0" applyFont="1" applyBorder="1" applyAlignment="1">
      <alignment horizontal="center" wrapText="1"/>
    </xf>
    <xf numFmtId="187" fontId="4" fillId="0" borderId="31" xfId="1" applyNumberFormat="1" applyFont="1" applyBorder="1" applyAlignment="1">
      <alignment horizontal="right" wrapText="1"/>
    </xf>
    <xf numFmtId="188" fontId="4" fillId="0" borderId="31" xfId="1" applyNumberFormat="1" applyFont="1" applyBorder="1" applyAlignment="1">
      <alignment horizontal="right" wrapText="1"/>
    </xf>
    <xf numFmtId="0" fontId="10" fillId="0" borderId="15" xfId="0" applyFont="1" applyBorder="1"/>
    <xf numFmtId="188" fontId="10" fillId="0" borderId="15" xfId="1" applyNumberFormat="1" applyFont="1" applyBorder="1"/>
    <xf numFmtId="0" fontId="10" fillId="0" borderId="17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3" fillId="0" borderId="27" xfId="0" applyFont="1" applyBorder="1" applyAlignment="1">
      <alignment horizontal="left" vertical="top" wrapText="1"/>
    </xf>
    <xf numFmtId="3" fontId="3" fillId="0" borderId="29" xfId="0" applyNumberFormat="1" applyFont="1" applyBorder="1" applyAlignment="1">
      <alignment horizontal="center" vertical="top" wrapText="1"/>
    </xf>
    <xf numFmtId="0" fontId="13" fillId="0" borderId="29" xfId="0" applyFont="1" applyBorder="1" applyAlignment="1">
      <alignment horizontal="left" vertical="top" wrapText="1"/>
    </xf>
    <xf numFmtId="0" fontId="10" fillId="0" borderId="32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187" fontId="10" fillId="0" borderId="0" xfId="1" applyNumberFormat="1" applyFont="1" applyBorder="1"/>
    <xf numFmtId="188" fontId="10" fillId="0" borderId="0" xfId="1" applyNumberFormat="1" applyFont="1" applyBorder="1"/>
    <xf numFmtId="0" fontId="10" fillId="0" borderId="2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0" fillId="0" borderId="25" xfId="0" applyFont="1" applyBorder="1" applyAlignment="1">
      <alignment horizontal="center" vertical="center"/>
    </xf>
    <xf numFmtId="0" fontId="14" fillId="0" borderId="0" xfId="0" applyFont="1"/>
    <xf numFmtId="0" fontId="4" fillId="0" borderId="24" xfId="0" applyFont="1" applyBorder="1" applyAlignment="1">
      <alignment horizontal="center" wrapText="1"/>
    </xf>
    <xf numFmtId="0" fontId="15" fillId="0" borderId="0" xfId="0" applyFont="1"/>
    <xf numFmtId="0" fontId="15" fillId="0" borderId="0" xfId="0" applyFont="1" applyAlignment="1">
      <alignment horizontal="left"/>
    </xf>
    <xf numFmtId="0" fontId="15" fillId="0" borderId="24" xfId="0" applyFont="1" applyBorder="1" applyAlignment="1">
      <alignment horizontal="left"/>
    </xf>
    <xf numFmtId="0" fontId="15" fillId="0" borderId="24" xfId="0" applyFont="1" applyBorder="1"/>
    <xf numFmtId="0" fontId="15" fillId="0" borderId="25" xfId="0" applyFont="1" applyBorder="1" applyAlignment="1">
      <alignment horizontal="left"/>
    </xf>
    <xf numFmtId="0" fontId="15" fillId="0" borderId="25" xfId="0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17" xfId="0" applyFont="1" applyBorder="1" applyAlignment="1">
      <alignment horizontal="left"/>
    </xf>
    <xf numFmtId="0" fontId="15" fillId="0" borderId="16" xfId="0" applyFont="1" applyBorder="1" applyAlignment="1">
      <alignment horizontal="center"/>
    </xf>
    <xf numFmtId="187" fontId="16" fillId="0" borderId="15" xfId="1" applyNumberFormat="1" applyFont="1" applyBorder="1" applyAlignment="1">
      <alignment horizontal="center" vertical="top" wrapText="1"/>
    </xf>
    <xf numFmtId="187" fontId="16" fillId="0" borderId="15" xfId="1" applyNumberFormat="1" applyFont="1" applyBorder="1" applyAlignment="1">
      <alignment horizontal="left" vertical="top" wrapText="1"/>
    </xf>
    <xf numFmtId="187" fontId="16" fillId="0" borderId="15" xfId="1" applyNumberFormat="1" applyFont="1" applyBorder="1" applyAlignment="1">
      <alignment horizontal="right" vertical="top" wrapText="1"/>
    </xf>
    <xf numFmtId="188" fontId="16" fillId="0" borderId="15" xfId="1" applyNumberFormat="1" applyFont="1" applyBorder="1" applyAlignment="1">
      <alignment horizontal="right" vertical="top" wrapText="1"/>
    </xf>
    <xf numFmtId="187" fontId="16" fillId="0" borderId="0" xfId="1" applyNumberFormat="1" applyFont="1" applyBorder="1" applyAlignment="1">
      <alignment horizontal="center" vertical="top" wrapText="1"/>
    </xf>
    <xf numFmtId="187" fontId="16" fillId="0" borderId="0" xfId="1" applyNumberFormat="1" applyFont="1" applyBorder="1" applyAlignment="1">
      <alignment horizontal="left" vertical="top" wrapText="1"/>
    </xf>
    <xf numFmtId="187" fontId="16" fillId="0" borderId="0" xfId="1" applyNumberFormat="1" applyFont="1" applyBorder="1" applyAlignment="1">
      <alignment horizontal="right" vertical="top" wrapText="1"/>
    </xf>
    <xf numFmtId="188" fontId="16" fillId="0" borderId="0" xfId="1" applyNumberFormat="1" applyFont="1" applyBorder="1" applyAlignment="1">
      <alignment horizontal="right" vertical="top" wrapText="1"/>
    </xf>
    <xf numFmtId="187" fontId="15" fillId="0" borderId="0" xfId="1" applyNumberFormat="1" applyFont="1"/>
    <xf numFmtId="0" fontId="16" fillId="0" borderId="15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left" vertical="top" wrapText="1"/>
    </xf>
    <xf numFmtId="1" fontId="16" fillId="0" borderId="15" xfId="1" applyNumberFormat="1" applyFont="1" applyBorder="1" applyAlignment="1">
      <alignment horizontal="right" vertical="top" wrapText="1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/>
    </xf>
    <xf numFmtId="1" fontId="16" fillId="0" borderId="0" xfId="1" applyNumberFormat="1" applyFont="1" applyBorder="1" applyAlignment="1">
      <alignment horizontal="right" vertical="top" wrapText="1"/>
    </xf>
    <xf numFmtId="0" fontId="15" fillId="0" borderId="32" xfId="0" applyFont="1" applyBorder="1"/>
    <xf numFmtId="0" fontId="15" fillId="0" borderId="0" xfId="0" applyFont="1" applyBorder="1"/>
    <xf numFmtId="187" fontId="16" fillId="0" borderId="15" xfId="1" applyNumberFormat="1" applyFont="1" applyBorder="1" applyAlignment="1">
      <alignment horizontal="right" wrapText="1"/>
    </xf>
    <xf numFmtId="49" fontId="16" fillId="0" borderId="26" xfId="0" applyNumberFormat="1" applyFont="1" applyBorder="1" applyAlignment="1">
      <alignment horizontal="center" wrapText="1"/>
    </xf>
    <xf numFmtId="187" fontId="15" fillId="0" borderId="0" xfId="0" applyNumberFormat="1" applyFont="1" applyAlignment="1">
      <alignment horizontal="left"/>
    </xf>
    <xf numFmtId="0" fontId="15" fillId="0" borderId="25" xfId="0" applyFont="1" applyBorder="1"/>
    <xf numFmtId="0" fontId="15" fillId="0" borderId="33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187" fontId="17" fillId="0" borderId="15" xfId="1" applyNumberFormat="1" applyFont="1" applyBorder="1" applyAlignment="1">
      <alignment horizontal="right" wrapText="1"/>
    </xf>
    <xf numFmtId="187" fontId="17" fillId="0" borderId="15" xfId="1" applyNumberFormat="1" applyFont="1" applyBorder="1" applyAlignment="1">
      <alignment horizontal="left" wrapText="1"/>
    </xf>
    <xf numFmtId="0" fontId="18" fillId="0" borderId="0" xfId="0" applyFont="1"/>
    <xf numFmtId="188" fontId="17" fillId="0" borderId="15" xfId="1" applyNumberFormat="1" applyFont="1" applyBorder="1" applyAlignment="1">
      <alignment horizontal="right" vertical="top" wrapText="1"/>
    </xf>
    <xf numFmtId="188" fontId="17" fillId="0" borderId="0" xfId="1" applyNumberFormat="1" applyFont="1" applyBorder="1" applyAlignment="1">
      <alignment horizontal="right" vertical="top" wrapText="1"/>
    </xf>
    <xf numFmtId="1" fontId="17" fillId="0" borderId="15" xfId="1" applyNumberFormat="1" applyFont="1" applyBorder="1" applyAlignment="1">
      <alignment horizontal="right" vertical="top" wrapText="1"/>
    </xf>
    <xf numFmtId="1" fontId="17" fillId="0" borderId="0" xfId="1" applyNumberFormat="1" applyFont="1" applyBorder="1" applyAlignment="1">
      <alignment horizontal="right" vertical="top" wrapText="1"/>
    </xf>
    <xf numFmtId="0" fontId="18" fillId="0" borderId="33" xfId="0" applyFont="1" applyBorder="1" applyAlignment="1">
      <alignment horizontal="center"/>
    </xf>
    <xf numFmtId="0" fontId="18" fillId="0" borderId="30" xfId="0" applyFont="1" applyBorder="1" applyAlignment="1">
      <alignment horizontal="right" wrapText="1"/>
    </xf>
    <xf numFmtId="0" fontId="18" fillId="0" borderId="27" xfId="0" applyFont="1" applyBorder="1" applyAlignment="1">
      <alignment horizontal="right" wrapText="1"/>
    </xf>
    <xf numFmtId="0" fontId="18" fillId="0" borderId="28" xfId="0" applyFont="1" applyBorder="1" applyAlignment="1">
      <alignment horizontal="right" wrapText="1"/>
    </xf>
    <xf numFmtId="0" fontId="18" fillId="0" borderId="30" xfId="0" applyFont="1" applyBorder="1" applyAlignment="1">
      <alignment horizontal="center" wrapText="1"/>
    </xf>
    <xf numFmtId="0" fontId="18" fillId="0" borderId="30" xfId="0" applyFont="1" applyBorder="1" applyAlignment="1">
      <alignment horizontal="left" wrapText="1"/>
    </xf>
    <xf numFmtId="0" fontId="18" fillId="0" borderId="27" xfId="0" applyFont="1" applyBorder="1" applyAlignment="1">
      <alignment horizontal="center" wrapText="1"/>
    </xf>
    <xf numFmtId="0" fontId="18" fillId="0" borderId="27" xfId="0" applyFont="1" applyBorder="1" applyAlignment="1">
      <alignment horizontal="left" wrapText="1"/>
    </xf>
    <xf numFmtId="0" fontId="18" fillId="0" borderId="28" xfId="0" applyFont="1" applyBorder="1" applyAlignment="1">
      <alignment horizontal="center" wrapText="1"/>
    </xf>
    <xf numFmtId="0" fontId="18" fillId="0" borderId="28" xfId="0" applyFont="1" applyBorder="1" applyAlignment="1">
      <alignment horizontal="left" wrapText="1"/>
    </xf>
    <xf numFmtId="0" fontId="15" fillId="2" borderId="0" xfId="0" applyFont="1" applyFill="1"/>
    <xf numFmtId="0" fontId="15" fillId="2" borderId="0" xfId="0" applyFont="1" applyFill="1" applyBorder="1"/>
    <xf numFmtId="0" fontId="15" fillId="0" borderId="15" xfId="0" applyFont="1" applyBorder="1" applyAlignment="1">
      <alignment horizontal="left"/>
    </xf>
    <xf numFmtId="187" fontId="15" fillId="0" borderId="15" xfId="1" applyNumberFormat="1" applyFont="1" applyBorder="1" applyAlignment="1">
      <alignment horizontal="left"/>
    </xf>
    <xf numFmtId="187" fontId="15" fillId="0" borderId="0" xfId="1" applyNumberFormat="1" applyFont="1" applyBorder="1" applyAlignment="1">
      <alignment horizontal="left"/>
    </xf>
    <xf numFmtId="0" fontId="15" fillId="0" borderId="26" xfId="0" applyFont="1" applyBorder="1" applyAlignment="1">
      <alignment horizontal="left"/>
    </xf>
    <xf numFmtId="0" fontId="18" fillId="0" borderId="27" xfId="0" applyFont="1" applyBorder="1" applyAlignment="1">
      <alignment horizontal="left"/>
    </xf>
    <xf numFmtId="0" fontId="18" fillId="0" borderId="28" xfId="0" applyFont="1" applyBorder="1" applyAlignment="1">
      <alignment horizontal="left"/>
    </xf>
    <xf numFmtId="188" fontId="21" fillId="0" borderId="0" xfId="1" applyNumberFormat="1" applyFont="1" applyBorder="1" applyAlignment="1">
      <alignment horizontal="right" vertical="top" wrapText="1"/>
    </xf>
    <xf numFmtId="1" fontId="22" fillId="0" borderId="0" xfId="1" applyNumberFormat="1" applyFont="1" applyBorder="1" applyAlignment="1">
      <alignment horizontal="right" vertical="top" wrapText="1"/>
    </xf>
    <xf numFmtId="188" fontId="23" fillId="0" borderId="0" xfId="1" applyNumberFormat="1" applyFont="1" applyBorder="1" applyAlignment="1">
      <alignment horizontal="right" vertical="top" wrapText="1"/>
    </xf>
    <xf numFmtId="0" fontId="20" fillId="0" borderId="0" xfId="0" applyFont="1"/>
    <xf numFmtId="187" fontId="24" fillId="0" borderId="0" xfId="1" applyNumberFormat="1" applyFont="1" applyBorder="1" applyAlignment="1">
      <alignment horizontal="left"/>
    </xf>
    <xf numFmtId="0" fontId="24" fillId="0" borderId="0" xfId="0" applyFont="1" applyBorder="1" applyAlignment="1">
      <alignment horizontal="right" vertical="top" wrapText="1"/>
    </xf>
    <xf numFmtId="0" fontId="24" fillId="0" borderId="0" xfId="0" applyFont="1" applyAlignment="1">
      <alignment horizontal="right"/>
    </xf>
    <xf numFmtId="187" fontId="17" fillId="0" borderId="15" xfId="1" applyNumberFormat="1" applyFont="1" applyBorder="1" applyAlignment="1">
      <alignment horizontal="right" vertical="top" wrapText="1"/>
    </xf>
    <xf numFmtId="0" fontId="27" fillId="0" borderId="0" xfId="0" applyFont="1" applyBorder="1" applyAlignment="1">
      <alignment horizontal="right"/>
    </xf>
    <xf numFmtId="0" fontId="25" fillId="0" borderId="0" xfId="0" applyFont="1"/>
    <xf numFmtId="187" fontId="25" fillId="0" borderId="0" xfId="1" applyNumberFormat="1" applyFont="1" applyBorder="1" applyAlignment="1">
      <alignment horizontal="left"/>
    </xf>
    <xf numFmtId="0" fontId="25" fillId="0" borderId="0" xfId="0" applyFont="1" applyBorder="1" applyAlignment="1">
      <alignment horizontal="right" vertical="top" wrapText="1"/>
    </xf>
    <xf numFmtId="0" fontId="26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15" xfId="0" applyFont="1" applyBorder="1" applyAlignment="1">
      <alignment vertical="top" wrapText="1"/>
    </xf>
    <xf numFmtId="0" fontId="15" fillId="0" borderId="15" xfId="0" applyFont="1" applyBorder="1" applyAlignment="1">
      <alignment horizontal="center" vertical="top" wrapText="1"/>
    </xf>
    <xf numFmtId="0" fontId="15" fillId="0" borderId="15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right" vertical="top" wrapText="1"/>
    </xf>
    <xf numFmtId="3" fontId="15" fillId="0" borderId="15" xfId="0" applyNumberFormat="1" applyFont="1" applyBorder="1" applyAlignment="1">
      <alignment horizontal="right" vertical="top" wrapText="1"/>
    </xf>
    <xf numFmtId="0" fontId="18" fillId="0" borderId="15" xfId="0" applyFont="1" applyBorder="1" applyAlignment="1">
      <alignment horizontal="right" vertical="top" wrapText="1"/>
    </xf>
    <xf numFmtId="3" fontId="15" fillId="0" borderId="15" xfId="0" applyNumberFormat="1" applyFont="1" applyBorder="1" applyAlignment="1">
      <alignment horizontal="left" vertical="top" wrapText="1"/>
    </xf>
    <xf numFmtId="0" fontId="15" fillId="0" borderId="24" xfId="0" applyFont="1" applyBorder="1" applyAlignment="1">
      <alignment horizontal="center" vertical="top" wrapText="1"/>
    </xf>
    <xf numFmtId="0" fontId="16" fillId="0" borderId="24" xfId="0" applyFont="1" applyBorder="1" applyAlignment="1">
      <alignment horizontal="center" vertical="top" wrapText="1"/>
    </xf>
    <xf numFmtId="0" fontId="15" fillId="0" borderId="24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center" vertical="top" wrapText="1"/>
    </xf>
    <xf numFmtId="0" fontId="15" fillId="0" borderId="15" xfId="0" applyNumberFormat="1" applyFont="1" applyBorder="1" applyAlignment="1">
      <alignment horizontal="left" vertical="top" wrapText="1"/>
    </xf>
    <xf numFmtId="14" fontId="15" fillId="0" borderId="15" xfId="0" applyNumberFormat="1" applyFont="1" applyBorder="1" applyAlignment="1">
      <alignment horizontal="left" vertical="top" wrapText="1"/>
    </xf>
    <xf numFmtId="1" fontId="15" fillId="0" borderId="15" xfId="0" applyNumberFormat="1" applyFont="1" applyBorder="1" applyAlignment="1">
      <alignment horizontal="right" vertical="top" wrapText="1"/>
    </xf>
    <xf numFmtId="0" fontId="15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vertical="top" wrapText="1"/>
    </xf>
    <xf numFmtId="14" fontId="15" fillId="0" borderId="0" xfId="0" applyNumberFormat="1" applyFont="1" applyBorder="1" applyAlignment="1">
      <alignment horizontal="left" vertical="top" wrapText="1"/>
    </xf>
    <xf numFmtId="0" fontId="15" fillId="0" borderId="0" xfId="0" applyFont="1" applyBorder="1" applyAlignment="1">
      <alignment horizontal="right" vertical="top" wrapText="1"/>
    </xf>
    <xf numFmtId="1" fontId="15" fillId="0" borderId="0" xfId="0" applyNumberFormat="1" applyFont="1" applyBorder="1" applyAlignment="1">
      <alignment horizontal="right" vertical="top" wrapText="1"/>
    </xf>
    <xf numFmtId="0" fontId="18" fillId="0" borderId="0" xfId="0" applyFont="1" applyBorder="1" applyAlignment="1">
      <alignment horizontal="right" vertical="top" wrapText="1"/>
    </xf>
    <xf numFmtId="3" fontId="15" fillId="0" borderId="0" xfId="0" applyNumberFormat="1" applyFont="1" applyBorder="1" applyAlignment="1">
      <alignment horizontal="left" vertical="top" wrapText="1"/>
    </xf>
    <xf numFmtId="0" fontId="28" fillId="0" borderId="0" xfId="0" applyFont="1" applyBorder="1" applyAlignment="1">
      <alignment horizontal="right" vertical="top" wrapText="1"/>
    </xf>
    <xf numFmtId="0" fontId="29" fillId="0" borderId="15" xfId="0" applyFont="1" applyBorder="1" applyAlignment="1">
      <alignment vertical="top" wrapText="1"/>
    </xf>
    <xf numFmtId="59" fontId="15" fillId="0" borderId="15" xfId="0" applyNumberFormat="1" applyFont="1" applyBorder="1" applyAlignment="1">
      <alignment horizontal="center" vertical="top" wrapText="1"/>
    </xf>
    <xf numFmtId="187" fontId="15" fillId="0" borderId="15" xfId="1" applyNumberFormat="1" applyFont="1" applyBorder="1" applyAlignment="1">
      <alignment horizontal="left" vertical="top" wrapText="1"/>
    </xf>
    <xf numFmtId="0" fontId="16" fillId="0" borderId="15" xfId="0" applyFont="1" applyBorder="1" applyAlignment="1">
      <alignment vertical="top" wrapText="1"/>
    </xf>
    <xf numFmtId="0" fontId="30" fillId="0" borderId="15" xfId="0" applyFont="1" applyBorder="1" applyAlignment="1">
      <alignment vertical="top" wrapText="1"/>
    </xf>
    <xf numFmtId="187" fontId="15" fillId="0" borderId="15" xfId="0" applyNumberFormat="1" applyFont="1" applyBorder="1" applyAlignment="1">
      <alignment horizontal="right" vertical="top" wrapText="1"/>
    </xf>
    <xf numFmtId="187" fontId="15" fillId="0" borderId="24" xfId="1" applyNumberFormat="1" applyFont="1" applyBorder="1" applyAlignment="1">
      <alignment horizontal="center" vertical="top" wrapText="1"/>
    </xf>
    <xf numFmtId="187" fontId="18" fillId="0" borderId="24" xfId="1" applyNumberFormat="1" applyFont="1" applyBorder="1" applyAlignment="1">
      <alignment horizontal="center" vertical="top" wrapText="1"/>
    </xf>
    <xf numFmtId="187" fontId="15" fillId="0" borderId="24" xfId="1" applyNumberFormat="1" applyFont="1" applyBorder="1" applyAlignment="1">
      <alignment horizontal="left" vertical="top" wrapText="1"/>
    </xf>
    <xf numFmtId="187" fontId="15" fillId="0" borderId="15" xfId="1" applyNumberFormat="1" applyFont="1" applyBorder="1" applyAlignment="1">
      <alignment horizontal="right" vertical="top" wrapText="1"/>
    </xf>
    <xf numFmtId="187" fontId="18" fillId="0" borderId="15" xfId="1" applyNumberFormat="1" applyFont="1" applyBorder="1" applyAlignment="1">
      <alignment horizontal="right" vertical="top" wrapText="1"/>
    </xf>
    <xf numFmtId="59" fontId="15" fillId="0" borderId="23" xfId="0" applyNumberFormat="1" applyFont="1" applyBorder="1" applyAlignment="1">
      <alignment horizontal="center" vertical="top" wrapText="1"/>
    </xf>
    <xf numFmtId="0" fontId="15" fillId="0" borderId="23" xfId="0" applyFont="1" applyBorder="1" applyAlignment="1">
      <alignment vertical="top" wrapText="1"/>
    </xf>
    <xf numFmtId="0" fontId="15" fillId="0" borderId="23" xfId="0" applyFont="1" applyBorder="1" applyAlignment="1">
      <alignment horizontal="left" vertical="top" wrapText="1"/>
    </xf>
    <xf numFmtId="187" fontId="15" fillId="0" borderId="23" xfId="1" applyNumberFormat="1" applyFont="1" applyBorder="1" applyAlignment="1">
      <alignment horizontal="right" vertical="top" wrapText="1"/>
    </xf>
    <xf numFmtId="187" fontId="15" fillId="0" borderId="23" xfId="1" applyNumberFormat="1" applyFont="1" applyBorder="1" applyAlignment="1">
      <alignment horizontal="left" vertical="top" wrapText="1"/>
    </xf>
    <xf numFmtId="0" fontId="15" fillId="0" borderId="23" xfId="0" applyFont="1" applyBorder="1" applyAlignment="1">
      <alignment horizontal="center" vertical="top" wrapText="1"/>
    </xf>
    <xf numFmtId="0" fontId="16" fillId="0" borderId="23" xfId="0" applyFont="1" applyBorder="1" applyAlignment="1">
      <alignment vertical="top" wrapText="1"/>
    </xf>
    <xf numFmtId="14" fontId="15" fillId="0" borderId="23" xfId="0" applyNumberFormat="1" applyFont="1" applyBorder="1" applyAlignment="1">
      <alignment horizontal="left" vertical="top" wrapText="1"/>
    </xf>
    <xf numFmtId="0" fontId="15" fillId="0" borderId="23" xfId="0" applyFont="1" applyBorder="1" applyAlignment="1">
      <alignment horizontal="right" vertical="top" wrapText="1"/>
    </xf>
    <xf numFmtId="1" fontId="15" fillId="0" borderId="23" xfId="0" applyNumberFormat="1" applyFont="1" applyBorder="1" applyAlignment="1">
      <alignment horizontal="right" vertical="top" wrapText="1"/>
    </xf>
    <xf numFmtId="187" fontId="18" fillId="0" borderId="23" xfId="1" applyNumberFormat="1" applyFont="1" applyBorder="1" applyAlignment="1">
      <alignment horizontal="right" vertical="top" wrapText="1"/>
    </xf>
    <xf numFmtId="0" fontId="31" fillId="0" borderId="15" xfId="0" applyFont="1" applyBorder="1" applyAlignment="1">
      <alignment horizontal="left" vertical="top" wrapText="1"/>
    </xf>
    <xf numFmtId="0" fontId="18" fillId="0" borderId="15" xfId="0" applyFont="1" applyBorder="1" applyAlignment="1">
      <alignment horizontal="left" vertical="top" wrapText="1"/>
    </xf>
    <xf numFmtId="0" fontId="15" fillId="0" borderId="24" xfId="0" applyFont="1" applyBorder="1" applyAlignment="1">
      <alignment horizontal="right" vertical="top" wrapText="1"/>
    </xf>
    <xf numFmtId="0" fontId="18" fillId="0" borderId="24" xfId="0" applyFont="1" applyBorder="1" applyAlignment="1">
      <alignment horizontal="right" vertical="top" wrapText="1"/>
    </xf>
    <xf numFmtId="0" fontId="15" fillId="2" borderId="15" xfId="0" applyFont="1" applyFill="1" applyBorder="1" applyAlignment="1">
      <alignment vertical="top" wrapText="1"/>
    </xf>
    <xf numFmtId="14" fontId="15" fillId="2" borderId="15" xfId="0" applyNumberFormat="1" applyFont="1" applyFill="1" applyBorder="1" applyAlignment="1">
      <alignment horizontal="left" vertical="top" wrapText="1"/>
    </xf>
    <xf numFmtId="187" fontId="15" fillId="2" borderId="15" xfId="1" applyNumberFormat="1" applyFont="1" applyFill="1" applyBorder="1" applyAlignment="1">
      <alignment vertical="top" wrapText="1"/>
    </xf>
    <xf numFmtId="187" fontId="15" fillId="2" borderId="15" xfId="1" applyNumberFormat="1" applyFont="1" applyFill="1" applyBorder="1" applyAlignment="1">
      <alignment horizontal="left" vertical="top" wrapText="1"/>
    </xf>
    <xf numFmtId="0" fontId="15" fillId="2" borderId="15" xfId="0" applyFont="1" applyFill="1" applyBorder="1" applyAlignment="1">
      <alignment horizontal="left" vertical="top" wrapText="1"/>
    </xf>
    <xf numFmtId="0" fontId="15" fillId="2" borderId="15" xfId="0" applyFont="1" applyFill="1" applyBorder="1" applyAlignment="1">
      <alignment horizontal="center" vertical="top" wrapText="1"/>
    </xf>
    <xf numFmtId="0" fontId="16" fillId="2" borderId="15" xfId="0" applyFont="1" applyFill="1" applyBorder="1" applyAlignment="1">
      <alignment vertical="top" wrapText="1"/>
    </xf>
    <xf numFmtId="187" fontId="18" fillId="2" borderId="15" xfId="1" applyNumberFormat="1" applyFont="1" applyFill="1" applyBorder="1" applyAlignment="1">
      <alignment vertical="top" wrapText="1"/>
    </xf>
    <xf numFmtId="0" fontId="15" fillId="0" borderId="26" xfId="0" applyFont="1" applyBorder="1" applyAlignment="1">
      <alignment horizontal="center" vertical="top" wrapText="1"/>
    </xf>
    <xf numFmtId="0" fontId="32" fillId="0" borderId="24" xfId="0" applyFont="1" applyBorder="1" applyAlignment="1">
      <alignment horizontal="center" vertical="top" wrapText="1"/>
    </xf>
    <xf numFmtId="0" fontId="15" fillId="0" borderId="24" xfId="0" applyFont="1" applyBorder="1" applyAlignment="1">
      <alignment vertical="top" wrapText="1"/>
    </xf>
    <xf numFmtId="0" fontId="15" fillId="0" borderId="27" xfId="0" applyFont="1" applyBorder="1" applyAlignment="1">
      <alignment horizontal="center" vertical="top" wrapText="1"/>
    </xf>
    <xf numFmtId="0" fontId="17" fillId="0" borderId="15" xfId="0" applyFont="1" applyBorder="1" applyAlignment="1">
      <alignment vertical="top" wrapText="1"/>
    </xf>
    <xf numFmtId="0" fontId="15" fillId="0" borderId="25" xfId="0" applyFont="1" applyBorder="1" applyAlignment="1">
      <alignment horizontal="center" vertical="top" wrapText="1"/>
    </xf>
    <xf numFmtId="0" fontId="15" fillId="0" borderId="30" xfId="0" applyFont="1" applyBorder="1" applyAlignment="1">
      <alignment horizontal="center" vertical="top" wrapText="1"/>
    </xf>
    <xf numFmtId="0" fontId="33" fillId="0" borderId="30" xfId="0" applyFont="1" applyBorder="1" applyAlignment="1">
      <alignment horizontal="center" vertical="top" wrapText="1"/>
    </xf>
    <xf numFmtId="0" fontId="16" fillId="0" borderId="30" xfId="0" applyFont="1" applyBorder="1" applyAlignment="1">
      <alignment horizontal="center" vertical="top" wrapText="1"/>
    </xf>
    <xf numFmtId="0" fontId="15" fillId="0" borderId="30" xfId="0" applyFont="1" applyBorder="1" applyAlignment="1">
      <alignment horizontal="left" vertical="top" wrapText="1"/>
    </xf>
    <xf numFmtId="0" fontId="15" fillId="0" borderId="30" xfId="0" applyFont="1" applyBorder="1" applyAlignment="1">
      <alignment vertical="top" wrapText="1"/>
    </xf>
    <xf numFmtId="0" fontId="15" fillId="0" borderId="30" xfId="0" applyFont="1" applyBorder="1" applyAlignment="1">
      <alignment horizontal="right" vertical="top" wrapText="1"/>
    </xf>
    <xf numFmtId="187" fontId="15" fillId="0" borderId="30" xfId="1" applyNumberFormat="1" applyFont="1" applyBorder="1" applyAlignment="1">
      <alignment horizontal="right" vertical="top" wrapText="1"/>
    </xf>
    <xf numFmtId="187" fontId="18" fillId="0" borderId="30" xfId="1" applyNumberFormat="1" applyFont="1" applyBorder="1" applyAlignment="1">
      <alignment horizontal="right" vertical="top" wrapText="1"/>
    </xf>
    <xf numFmtId="187" fontId="15" fillId="0" borderId="30" xfId="1" applyNumberFormat="1" applyFont="1" applyBorder="1" applyAlignment="1">
      <alignment horizontal="left" vertical="top" wrapText="1"/>
    </xf>
    <xf numFmtId="0" fontId="15" fillId="0" borderId="29" xfId="0" applyFont="1" applyBorder="1" applyAlignment="1">
      <alignment horizontal="center" vertical="top" wrapText="1"/>
    </xf>
    <xf numFmtId="0" fontId="18" fillId="0" borderId="29" xfId="0" applyFont="1" applyBorder="1" applyAlignment="1">
      <alignment vertical="top" wrapText="1"/>
    </xf>
    <xf numFmtId="0" fontId="15" fillId="0" borderId="29" xfId="0" applyFont="1" applyBorder="1" applyAlignment="1">
      <alignment vertical="top" wrapText="1"/>
    </xf>
    <xf numFmtId="0" fontId="15" fillId="0" borderId="29" xfId="0" applyFont="1" applyBorder="1" applyAlignment="1">
      <alignment horizontal="left" vertical="top" wrapText="1"/>
    </xf>
    <xf numFmtId="0" fontId="15" fillId="0" borderId="29" xfId="0" applyFont="1" applyBorder="1" applyAlignment="1">
      <alignment horizontal="right" vertical="top" wrapText="1"/>
    </xf>
    <xf numFmtId="187" fontId="15" fillId="0" borderId="29" xfId="1" applyNumberFormat="1" applyFont="1" applyBorder="1" applyAlignment="1">
      <alignment horizontal="right" vertical="top" wrapText="1"/>
    </xf>
    <xf numFmtId="187" fontId="18" fillId="0" borderId="29" xfId="1" applyNumberFormat="1" applyFont="1" applyBorder="1" applyAlignment="1">
      <alignment horizontal="right" vertical="top" wrapText="1"/>
    </xf>
    <xf numFmtId="187" fontId="15" fillId="0" borderId="29" xfId="1" applyNumberFormat="1" applyFont="1" applyBorder="1" applyAlignment="1">
      <alignment horizontal="left" vertical="top" wrapText="1"/>
    </xf>
    <xf numFmtId="0" fontId="16" fillId="0" borderId="15" xfId="0" applyFont="1" applyBorder="1" applyAlignment="1">
      <alignment horizontal="center" wrapText="1"/>
    </xf>
    <xf numFmtId="0" fontId="16" fillId="0" borderId="15" xfId="0" applyFont="1" applyBorder="1" applyAlignment="1">
      <alignment horizontal="left" wrapText="1"/>
    </xf>
    <xf numFmtId="0" fontId="16" fillId="0" borderId="26" xfId="0" applyFont="1" applyBorder="1" applyAlignment="1">
      <alignment horizontal="center" wrapText="1"/>
    </xf>
    <xf numFmtId="0" fontId="16" fillId="0" borderId="24" xfId="0" applyFont="1" applyBorder="1" applyAlignment="1">
      <alignment horizontal="center" wrapText="1"/>
    </xf>
    <xf numFmtId="0" fontId="16" fillId="0" borderId="31" xfId="0" applyFont="1" applyBorder="1" applyAlignment="1">
      <alignment horizontal="left" wrapText="1"/>
    </xf>
    <xf numFmtId="187" fontId="16" fillId="0" borderId="31" xfId="1" applyNumberFormat="1" applyFont="1" applyBorder="1" applyAlignment="1">
      <alignment horizontal="right" wrapText="1"/>
    </xf>
    <xf numFmtId="187" fontId="17" fillId="0" borderId="31" xfId="1" applyNumberFormat="1" applyFont="1" applyBorder="1" applyAlignment="1">
      <alignment horizontal="right" wrapText="1"/>
    </xf>
    <xf numFmtId="187" fontId="17" fillId="0" borderId="31" xfId="1" applyNumberFormat="1" applyFont="1" applyBorder="1" applyAlignment="1">
      <alignment horizontal="left" wrapText="1"/>
    </xf>
    <xf numFmtId="49" fontId="18" fillId="0" borderId="27" xfId="0" applyNumberFormat="1" applyFont="1" applyBorder="1" applyAlignment="1">
      <alignment horizontal="center" vertical="top" wrapText="1"/>
    </xf>
    <xf numFmtId="0" fontId="18" fillId="0" borderId="27" xfId="0" applyFont="1" applyBorder="1" applyAlignment="1">
      <alignment horizontal="center" vertical="top" wrapText="1"/>
    </xf>
    <xf numFmtId="0" fontId="18" fillId="0" borderId="30" xfId="0" applyFont="1" applyBorder="1" applyAlignment="1">
      <alignment horizontal="center" vertical="top" wrapText="1"/>
    </xf>
    <xf numFmtId="0" fontId="18" fillId="0" borderId="30" xfId="0" applyFont="1" applyBorder="1" applyAlignment="1">
      <alignment horizontal="left" vertical="top" wrapText="1"/>
    </xf>
    <xf numFmtId="3" fontId="18" fillId="0" borderId="30" xfId="0" applyNumberFormat="1" applyFont="1" applyBorder="1" applyAlignment="1">
      <alignment horizontal="left" vertical="top" wrapText="1"/>
    </xf>
    <xf numFmtId="0" fontId="18" fillId="0" borderId="27" xfId="0" applyFont="1" applyBorder="1" applyAlignment="1">
      <alignment horizontal="left" vertical="top" wrapText="1"/>
    </xf>
    <xf numFmtId="3" fontId="17" fillId="0" borderId="27" xfId="0" applyNumberFormat="1" applyFont="1" applyBorder="1" applyAlignment="1">
      <alignment horizontal="left" vertical="top" wrapText="1"/>
    </xf>
    <xf numFmtId="49" fontId="18" fillId="0" borderId="28" xfId="0" applyNumberFormat="1" applyFont="1" applyBorder="1" applyAlignment="1">
      <alignment horizontal="center" vertical="top" wrapText="1"/>
    </xf>
    <xf numFmtId="0" fontId="18" fillId="0" borderId="28" xfId="0" applyFont="1" applyBorder="1" applyAlignment="1">
      <alignment horizontal="center" vertical="top" wrapText="1"/>
    </xf>
    <xf numFmtId="0" fontId="18" fillId="0" borderId="28" xfId="0" applyFont="1" applyBorder="1" applyAlignment="1">
      <alignment horizontal="left" vertical="top" wrapText="1"/>
    </xf>
    <xf numFmtId="2" fontId="17" fillId="0" borderId="28" xfId="0" applyNumberFormat="1" applyFont="1" applyBorder="1" applyAlignment="1">
      <alignment horizontal="left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11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0" fillId="0" borderId="12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3" fontId="3" fillId="0" borderId="14" xfId="0" applyNumberFormat="1" applyFont="1" applyBorder="1" applyAlignment="1">
      <alignment horizontal="center" vertical="top" wrapText="1"/>
    </xf>
    <xf numFmtId="3" fontId="3" fillId="0" borderId="5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3" fontId="3" fillId="0" borderId="9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right" vertical="top" wrapText="1"/>
    </xf>
    <xf numFmtId="3" fontId="5" fillId="0" borderId="14" xfId="0" applyNumberFormat="1" applyFont="1" applyBorder="1" applyAlignment="1">
      <alignment horizontal="center" vertical="top" wrapText="1"/>
    </xf>
    <xf numFmtId="3" fontId="5" fillId="0" borderId="5" xfId="0" applyNumberFormat="1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0" fontId="3" fillId="0" borderId="9" xfId="0" applyFont="1" applyBorder="1" applyAlignment="1">
      <alignment horizontal="right" vertical="top" wrapText="1"/>
    </xf>
    <xf numFmtId="3" fontId="5" fillId="0" borderId="9" xfId="0" applyNumberFormat="1" applyFont="1" applyBorder="1" applyAlignment="1">
      <alignment horizontal="center" vertical="top" wrapText="1"/>
    </xf>
    <xf numFmtId="0" fontId="10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21" xfId="0" applyFont="1" applyBorder="1" applyAlignment="1">
      <alignment horizont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4" xfId="0" applyFont="1" applyBorder="1" applyAlignment="1">
      <alignment horizontal="left" vertical="center"/>
    </xf>
    <xf numFmtId="0" fontId="14" fillId="0" borderId="25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15" fillId="0" borderId="23" xfId="0" applyFont="1" applyBorder="1" applyAlignment="1">
      <alignment horizontal="left" vertical="center"/>
    </xf>
    <xf numFmtId="0" fontId="15" fillId="0" borderId="20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8" fillId="0" borderId="20" xfId="0" applyFont="1" applyBorder="1" applyAlignment="1">
      <alignment horizontal="center"/>
    </xf>
    <xf numFmtId="0" fontId="18" fillId="0" borderId="21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8" fillId="0" borderId="24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5" fillId="0" borderId="16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25" xfId="0" applyFont="1" applyBorder="1" applyAlignment="1">
      <alignment horizontal="left" vertical="center"/>
    </xf>
    <xf numFmtId="14" fontId="15" fillId="0" borderId="24" xfId="0" applyNumberFormat="1" applyFont="1" applyBorder="1" applyAlignment="1">
      <alignment horizontal="left" vertical="top" wrapText="1"/>
    </xf>
    <xf numFmtId="3" fontId="15" fillId="0" borderId="24" xfId="0" applyNumberFormat="1" applyFont="1" applyBorder="1" applyAlignment="1">
      <alignment horizontal="right" vertical="top" wrapText="1"/>
    </xf>
    <xf numFmtId="3" fontId="15" fillId="0" borderId="24" xfId="0" applyNumberFormat="1" applyFont="1" applyBorder="1" applyAlignment="1">
      <alignment horizontal="left" vertical="top" wrapText="1"/>
    </xf>
    <xf numFmtId="0" fontId="31" fillId="0" borderId="24" xfId="0" applyFont="1" applyBorder="1" applyAlignment="1">
      <alignment horizontal="left"/>
    </xf>
    <xf numFmtId="3" fontId="15" fillId="0" borderId="23" xfId="0" applyNumberFormat="1" applyFont="1" applyBorder="1" applyAlignment="1">
      <alignment horizontal="right" vertical="top" wrapText="1"/>
    </xf>
    <xf numFmtId="0" fontId="18" fillId="0" borderId="23" xfId="0" applyFont="1" applyBorder="1" applyAlignment="1">
      <alignment horizontal="right" vertical="top" wrapText="1"/>
    </xf>
    <xf numFmtId="3" fontId="15" fillId="0" borderId="23" xfId="0" applyNumberFormat="1" applyFont="1" applyBorder="1" applyAlignment="1">
      <alignment horizontal="left" vertical="top" wrapText="1"/>
    </xf>
    <xf numFmtId="0" fontId="18" fillId="0" borderId="23" xfId="0" applyFont="1" applyBorder="1" applyAlignment="1">
      <alignment horizontal="left"/>
    </xf>
    <xf numFmtId="0" fontId="31" fillId="0" borderId="23" xfId="0" applyFont="1" applyBorder="1" applyAlignment="1">
      <alignment horizontal="left"/>
    </xf>
    <xf numFmtId="187" fontId="15" fillId="0" borderId="24" xfId="1" applyNumberFormat="1" applyFont="1" applyBorder="1" applyAlignment="1">
      <alignment horizontal="right" vertical="top" wrapText="1"/>
    </xf>
    <xf numFmtId="187" fontId="18" fillId="0" borderId="24" xfId="1" applyNumberFormat="1" applyFont="1" applyBorder="1" applyAlignment="1">
      <alignment horizontal="right" vertical="top" wrapText="1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32"/>
  <sheetViews>
    <sheetView topLeftCell="A4" workbookViewId="0">
      <selection activeCell="Q32" sqref="Q32"/>
    </sheetView>
  </sheetViews>
  <sheetFormatPr defaultRowHeight="14.25"/>
  <cols>
    <col min="1" max="1" width="4.625" customWidth="1"/>
    <col min="2" max="2" width="13.5" customWidth="1"/>
    <col min="3" max="3" width="9.375" customWidth="1"/>
    <col min="4" max="4" width="5.25" customWidth="1"/>
    <col min="5" max="5" width="0" hidden="1" customWidth="1"/>
    <col min="6" max="6" width="5.125" customWidth="1"/>
    <col min="7" max="7" width="3" customWidth="1"/>
    <col min="8" max="8" width="6.25" customWidth="1"/>
    <col min="9" max="9" width="8.125" customWidth="1"/>
    <col min="10" max="10" width="1.75" customWidth="1"/>
    <col min="11" max="11" width="3.625" customWidth="1"/>
    <col min="12" max="12" width="0.125" customWidth="1"/>
    <col min="13" max="13" width="5.875" customWidth="1"/>
    <col min="14" max="14" width="2.125" customWidth="1"/>
    <col min="15" max="15" width="3" customWidth="1"/>
    <col min="16" max="16" width="2" customWidth="1"/>
    <col min="17" max="17" width="3.375" customWidth="1"/>
    <col min="18" max="19" width="2.375" customWidth="1"/>
    <col min="20" max="20" width="2.625" customWidth="1"/>
    <col min="21" max="21" width="2" customWidth="1"/>
    <col min="22" max="23" width="3.625" customWidth="1"/>
    <col min="24" max="24" width="2.125" customWidth="1"/>
    <col min="25" max="25" width="4.25" customWidth="1"/>
    <col min="26" max="26" width="2.125" customWidth="1"/>
    <col min="27" max="27" width="4.375" customWidth="1"/>
    <col min="28" max="28" width="8.875" customWidth="1"/>
    <col min="29" max="29" width="2.25" customWidth="1"/>
    <col min="30" max="30" width="6.625" customWidth="1"/>
    <col min="31" max="31" width="2.75" customWidth="1"/>
    <col min="32" max="32" width="0.875" customWidth="1"/>
    <col min="33" max="33" width="5.375" customWidth="1"/>
    <col min="34" max="34" width="2.5" customWidth="1"/>
    <col min="35" max="35" width="4.5" customWidth="1"/>
  </cols>
  <sheetData>
    <row r="1" spans="1:35" ht="20.25">
      <c r="A1" s="307" t="s">
        <v>0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  <c r="U1" s="307"/>
      <c r="V1" s="307"/>
      <c r="W1" s="307"/>
      <c r="X1" s="307"/>
      <c r="Y1" s="307"/>
      <c r="Z1" s="307"/>
      <c r="AA1" s="307"/>
      <c r="AB1" s="307"/>
      <c r="AC1" s="307"/>
      <c r="AD1" s="307"/>
      <c r="AE1" s="307"/>
      <c r="AF1" s="307"/>
      <c r="AG1" s="307"/>
      <c r="AH1" s="307"/>
      <c r="AI1" s="307"/>
    </row>
    <row r="2" spans="1:35" ht="20.25">
      <c r="A2" s="307" t="s">
        <v>1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07"/>
      <c r="Z2" s="307"/>
      <c r="AA2" s="307"/>
      <c r="AB2" s="307"/>
      <c r="AC2" s="307"/>
      <c r="AD2" s="307"/>
      <c r="AE2" s="307"/>
      <c r="AF2" s="307"/>
      <c r="AG2" s="307"/>
      <c r="AH2" s="307"/>
      <c r="AI2" s="307"/>
    </row>
    <row r="3" spans="1:35" ht="15" thickBot="1">
      <c r="A3" s="1"/>
    </row>
    <row r="4" spans="1:35" ht="16.5" customHeight="1">
      <c r="A4" s="283" t="s">
        <v>2</v>
      </c>
      <c r="B4" s="283" t="s">
        <v>3</v>
      </c>
      <c r="C4" s="3" t="s">
        <v>4</v>
      </c>
      <c r="D4" s="277" t="s">
        <v>6</v>
      </c>
      <c r="E4" s="278"/>
      <c r="F4" s="277" t="s">
        <v>8</v>
      </c>
      <c r="G4" s="281"/>
      <c r="H4" s="281"/>
      <c r="I4" s="278"/>
      <c r="J4" s="277" t="s">
        <v>10</v>
      </c>
      <c r="K4" s="281"/>
      <c r="L4" s="281"/>
      <c r="M4" s="281"/>
      <c r="N4" s="281"/>
      <c r="O4" s="278"/>
      <c r="P4" s="277" t="s">
        <v>13</v>
      </c>
      <c r="Q4" s="281"/>
      <c r="R4" s="281"/>
      <c r="S4" s="281"/>
      <c r="T4" s="281"/>
      <c r="U4" s="278"/>
      <c r="V4" s="277" t="s">
        <v>15</v>
      </c>
      <c r="W4" s="281"/>
      <c r="X4" s="281"/>
      <c r="Y4" s="281"/>
      <c r="Z4" s="281"/>
      <c r="AA4" s="278"/>
      <c r="AB4" s="277" t="s">
        <v>17</v>
      </c>
      <c r="AC4" s="281"/>
      <c r="AD4" s="281"/>
      <c r="AE4" s="281"/>
      <c r="AF4" s="281"/>
      <c r="AG4" s="278"/>
      <c r="AH4" s="277" t="s">
        <v>18</v>
      </c>
      <c r="AI4" s="278"/>
    </row>
    <row r="5" spans="1:35" ht="16.5" customHeight="1">
      <c r="A5" s="284"/>
      <c r="B5" s="284"/>
      <c r="C5" s="4" t="s">
        <v>5</v>
      </c>
      <c r="D5" s="285" t="s">
        <v>7</v>
      </c>
      <c r="E5" s="286"/>
      <c r="F5" s="285" t="s">
        <v>9</v>
      </c>
      <c r="G5" s="291"/>
      <c r="H5" s="291"/>
      <c r="I5" s="286"/>
      <c r="J5" s="285" t="s">
        <v>11</v>
      </c>
      <c r="K5" s="291"/>
      <c r="L5" s="291"/>
      <c r="M5" s="291"/>
      <c r="N5" s="291"/>
      <c r="O5" s="286"/>
      <c r="P5" s="285" t="s">
        <v>14</v>
      </c>
      <c r="Q5" s="291"/>
      <c r="R5" s="291"/>
      <c r="S5" s="291"/>
      <c r="T5" s="291"/>
      <c r="U5" s="286"/>
      <c r="V5" s="285" t="s">
        <v>16</v>
      </c>
      <c r="W5" s="289"/>
      <c r="X5" s="289"/>
      <c r="Y5" s="289"/>
      <c r="Z5" s="289"/>
      <c r="AA5" s="286"/>
      <c r="AB5" s="285"/>
      <c r="AC5" s="289"/>
      <c r="AD5" s="289"/>
      <c r="AE5" s="289"/>
      <c r="AF5" s="289"/>
      <c r="AG5" s="286"/>
      <c r="AH5" s="285"/>
      <c r="AI5" s="286"/>
    </row>
    <row r="6" spans="1:35" ht="17.25" thickBot="1">
      <c r="A6" s="284"/>
      <c r="B6" s="284"/>
      <c r="C6" s="5"/>
      <c r="D6" s="287"/>
      <c r="E6" s="288"/>
      <c r="F6" s="292"/>
      <c r="G6" s="293"/>
      <c r="H6" s="293"/>
      <c r="I6" s="294"/>
      <c r="J6" s="279" t="s">
        <v>12</v>
      </c>
      <c r="K6" s="282"/>
      <c r="L6" s="282"/>
      <c r="M6" s="282"/>
      <c r="N6" s="282"/>
      <c r="O6" s="280"/>
      <c r="P6" s="292"/>
      <c r="Q6" s="293"/>
      <c r="R6" s="293"/>
      <c r="S6" s="293"/>
      <c r="T6" s="293"/>
      <c r="U6" s="294"/>
      <c r="V6" s="292"/>
      <c r="W6" s="293"/>
      <c r="X6" s="293"/>
      <c r="Y6" s="293"/>
      <c r="Z6" s="293"/>
      <c r="AA6" s="294"/>
      <c r="AB6" s="279"/>
      <c r="AC6" s="282"/>
      <c r="AD6" s="282"/>
      <c r="AE6" s="282"/>
      <c r="AF6" s="282"/>
      <c r="AG6" s="280"/>
      <c r="AH6" s="279"/>
      <c r="AI6" s="280"/>
    </row>
    <row r="7" spans="1:35" ht="16.5" customHeight="1">
      <c r="A7" s="284"/>
      <c r="B7" s="284"/>
      <c r="C7" s="5"/>
      <c r="D7" s="287"/>
      <c r="E7" s="288"/>
      <c r="F7" s="277" t="s">
        <v>19</v>
      </c>
      <c r="G7" s="278"/>
      <c r="H7" s="277" t="s">
        <v>20</v>
      </c>
      <c r="I7" s="278"/>
      <c r="J7" s="277">
        <v>2555</v>
      </c>
      <c r="K7" s="278"/>
      <c r="L7" s="277">
        <v>2556</v>
      </c>
      <c r="M7" s="278"/>
      <c r="N7" s="277">
        <v>2557</v>
      </c>
      <c r="O7" s="278"/>
      <c r="P7" s="277">
        <v>2555</v>
      </c>
      <c r="Q7" s="278"/>
      <c r="R7" s="277">
        <v>2556</v>
      </c>
      <c r="S7" s="278"/>
      <c r="T7" s="277">
        <v>2557</v>
      </c>
      <c r="U7" s="278"/>
      <c r="V7" s="277">
        <v>2555</v>
      </c>
      <c r="W7" s="278"/>
      <c r="X7" s="277">
        <v>2556</v>
      </c>
      <c r="Y7" s="278"/>
      <c r="Z7" s="277">
        <v>2557</v>
      </c>
      <c r="AA7" s="278"/>
      <c r="AB7" s="283">
        <v>2555</v>
      </c>
      <c r="AC7" s="277">
        <v>2556</v>
      </c>
      <c r="AD7" s="278"/>
      <c r="AE7" s="277">
        <v>2557</v>
      </c>
      <c r="AF7" s="281"/>
      <c r="AG7" s="278"/>
      <c r="AH7" s="277"/>
      <c r="AI7" s="278"/>
    </row>
    <row r="8" spans="1:35" ht="17.25" thickBot="1">
      <c r="A8" s="290"/>
      <c r="B8" s="290"/>
      <c r="C8" s="6"/>
      <c r="D8" s="292"/>
      <c r="E8" s="294"/>
      <c r="F8" s="279"/>
      <c r="G8" s="280"/>
      <c r="H8" s="279">
        <v>-1</v>
      </c>
      <c r="I8" s="280"/>
      <c r="J8" s="279"/>
      <c r="K8" s="280"/>
      <c r="L8" s="279"/>
      <c r="M8" s="280"/>
      <c r="N8" s="279"/>
      <c r="O8" s="280"/>
      <c r="P8" s="279"/>
      <c r="Q8" s="280"/>
      <c r="R8" s="279"/>
      <c r="S8" s="280"/>
      <c r="T8" s="279"/>
      <c r="U8" s="280"/>
      <c r="V8" s="279"/>
      <c r="W8" s="280"/>
      <c r="X8" s="279"/>
      <c r="Y8" s="280"/>
      <c r="Z8" s="279"/>
      <c r="AA8" s="280"/>
      <c r="AB8" s="290"/>
      <c r="AC8" s="279"/>
      <c r="AD8" s="280"/>
      <c r="AE8" s="279"/>
      <c r="AF8" s="282"/>
      <c r="AG8" s="280"/>
      <c r="AH8" s="279"/>
      <c r="AI8" s="280"/>
    </row>
    <row r="9" spans="1:35" ht="17.25" thickBot="1">
      <c r="A9" s="7"/>
      <c r="B9" s="8" t="s">
        <v>21</v>
      </c>
      <c r="C9" s="9"/>
      <c r="D9" s="297"/>
      <c r="E9" s="298"/>
      <c r="F9" s="297"/>
      <c r="G9" s="298"/>
      <c r="H9" s="297"/>
      <c r="I9" s="298"/>
      <c r="J9" s="297"/>
      <c r="K9" s="298"/>
      <c r="L9" s="297"/>
      <c r="M9" s="298"/>
      <c r="N9" s="297"/>
      <c r="O9" s="298"/>
      <c r="P9" s="297"/>
      <c r="Q9" s="298"/>
      <c r="R9" s="297"/>
      <c r="S9" s="298"/>
      <c r="T9" s="297"/>
      <c r="U9" s="298"/>
      <c r="V9" s="297"/>
      <c r="W9" s="298"/>
      <c r="X9" s="297"/>
      <c r="Y9" s="298"/>
      <c r="Z9" s="297"/>
      <c r="AA9" s="298"/>
      <c r="AB9" s="9"/>
      <c r="AC9" s="297"/>
      <c r="AD9" s="298"/>
      <c r="AE9" s="297"/>
      <c r="AF9" s="299"/>
      <c r="AG9" s="298"/>
      <c r="AH9" s="297"/>
      <c r="AI9" s="298"/>
    </row>
    <row r="10" spans="1:35" ht="17.25" thickBot="1">
      <c r="A10" s="7">
        <v>1</v>
      </c>
      <c r="B10" s="10" t="s">
        <v>22</v>
      </c>
      <c r="C10" s="9">
        <v>7</v>
      </c>
      <c r="D10" s="297">
        <v>1</v>
      </c>
      <c r="E10" s="298"/>
      <c r="F10" s="297">
        <v>1</v>
      </c>
      <c r="G10" s="298"/>
      <c r="H10" s="295">
        <v>243840</v>
      </c>
      <c r="I10" s="296"/>
      <c r="J10" s="297">
        <v>1</v>
      </c>
      <c r="K10" s="298"/>
      <c r="L10" s="297">
        <v>1</v>
      </c>
      <c r="M10" s="298"/>
      <c r="N10" s="297">
        <v>1</v>
      </c>
      <c r="O10" s="298"/>
      <c r="P10" s="297" t="s">
        <v>23</v>
      </c>
      <c r="Q10" s="298"/>
      <c r="R10" s="297" t="s">
        <v>23</v>
      </c>
      <c r="S10" s="298"/>
      <c r="T10" s="297" t="s">
        <v>23</v>
      </c>
      <c r="U10" s="298"/>
      <c r="V10" s="295">
        <v>11040</v>
      </c>
      <c r="W10" s="296"/>
      <c r="X10" s="295">
        <v>11160</v>
      </c>
      <c r="Y10" s="296"/>
      <c r="Z10" s="295">
        <v>10920</v>
      </c>
      <c r="AA10" s="296"/>
      <c r="AB10" s="11">
        <v>254880</v>
      </c>
      <c r="AC10" s="295">
        <v>266040</v>
      </c>
      <c r="AD10" s="296"/>
      <c r="AE10" s="295">
        <v>276960</v>
      </c>
      <c r="AF10" s="300"/>
      <c r="AG10" s="296"/>
      <c r="AH10" s="301"/>
      <c r="AI10" s="302"/>
    </row>
    <row r="11" spans="1:35" ht="17.25" thickBot="1">
      <c r="A11" s="7">
        <v>2</v>
      </c>
      <c r="B11" s="10" t="s">
        <v>24</v>
      </c>
      <c r="C11" s="9">
        <v>6</v>
      </c>
      <c r="D11" s="297">
        <v>1</v>
      </c>
      <c r="E11" s="298"/>
      <c r="F11" s="297" t="s">
        <v>23</v>
      </c>
      <c r="G11" s="298"/>
      <c r="H11" s="297" t="s">
        <v>23</v>
      </c>
      <c r="I11" s="298"/>
      <c r="J11" s="297">
        <v>1</v>
      </c>
      <c r="K11" s="298"/>
      <c r="L11" s="297">
        <v>1</v>
      </c>
      <c r="M11" s="298"/>
      <c r="N11" s="297">
        <v>1</v>
      </c>
      <c r="O11" s="298"/>
      <c r="P11" s="297" t="s">
        <v>23</v>
      </c>
      <c r="Q11" s="298"/>
      <c r="R11" s="297" t="s">
        <v>23</v>
      </c>
      <c r="S11" s="298"/>
      <c r="T11" s="297" t="s">
        <v>23</v>
      </c>
      <c r="U11" s="298"/>
      <c r="V11" s="295">
        <v>252240</v>
      </c>
      <c r="W11" s="296"/>
      <c r="X11" s="295">
        <v>10800</v>
      </c>
      <c r="Y11" s="296"/>
      <c r="Z11" s="295">
        <v>10800</v>
      </c>
      <c r="AA11" s="296"/>
      <c r="AB11" s="11">
        <v>252240</v>
      </c>
      <c r="AC11" s="295">
        <v>263040</v>
      </c>
      <c r="AD11" s="296"/>
      <c r="AE11" s="295">
        <v>273840</v>
      </c>
      <c r="AF11" s="300"/>
      <c r="AG11" s="296"/>
      <c r="AH11" s="301"/>
      <c r="AI11" s="302"/>
    </row>
    <row r="12" spans="1:35" ht="33.75" thickBot="1">
      <c r="A12" s="7">
        <v>3</v>
      </c>
      <c r="B12" s="10" t="s">
        <v>25</v>
      </c>
      <c r="C12" s="12">
        <v>38840</v>
      </c>
      <c r="D12" s="297">
        <v>1</v>
      </c>
      <c r="E12" s="298"/>
      <c r="F12" s="297">
        <v>1</v>
      </c>
      <c r="G12" s="298"/>
      <c r="H12" s="295">
        <v>154080</v>
      </c>
      <c r="I12" s="296"/>
      <c r="J12" s="297">
        <v>1</v>
      </c>
      <c r="K12" s="298"/>
      <c r="L12" s="297">
        <v>1</v>
      </c>
      <c r="M12" s="298"/>
      <c r="N12" s="297">
        <v>1</v>
      </c>
      <c r="O12" s="298"/>
      <c r="P12" s="297" t="s">
        <v>23</v>
      </c>
      <c r="Q12" s="298"/>
      <c r="R12" s="297" t="s">
        <v>23</v>
      </c>
      <c r="S12" s="298"/>
      <c r="T12" s="297" t="s">
        <v>23</v>
      </c>
      <c r="U12" s="298"/>
      <c r="V12" s="295">
        <v>7560</v>
      </c>
      <c r="W12" s="296"/>
      <c r="X12" s="295">
        <v>7200</v>
      </c>
      <c r="Y12" s="296"/>
      <c r="Z12" s="295">
        <v>7320</v>
      </c>
      <c r="AA12" s="296"/>
      <c r="AB12" s="11">
        <v>161640</v>
      </c>
      <c r="AC12" s="295">
        <v>168840</v>
      </c>
      <c r="AD12" s="296"/>
      <c r="AE12" s="295">
        <v>176160</v>
      </c>
      <c r="AF12" s="300"/>
      <c r="AG12" s="296"/>
      <c r="AH12" s="301"/>
      <c r="AI12" s="302"/>
    </row>
    <row r="13" spans="1:35" ht="17.25" thickBot="1">
      <c r="A13" s="7">
        <v>4</v>
      </c>
      <c r="B13" s="10" t="s">
        <v>26</v>
      </c>
      <c r="C13" s="12">
        <v>38840</v>
      </c>
      <c r="D13" s="297">
        <v>1</v>
      </c>
      <c r="E13" s="298"/>
      <c r="F13" s="297">
        <v>1</v>
      </c>
      <c r="G13" s="298"/>
      <c r="H13" s="295">
        <v>139440</v>
      </c>
      <c r="I13" s="296"/>
      <c r="J13" s="297">
        <v>1</v>
      </c>
      <c r="K13" s="298"/>
      <c r="L13" s="297">
        <v>1</v>
      </c>
      <c r="M13" s="298"/>
      <c r="N13" s="297">
        <v>1</v>
      </c>
      <c r="O13" s="298"/>
      <c r="P13" s="297" t="s">
        <v>23</v>
      </c>
      <c r="Q13" s="298"/>
      <c r="R13" s="297" t="s">
        <v>23</v>
      </c>
      <c r="S13" s="298"/>
      <c r="T13" s="297" t="s">
        <v>23</v>
      </c>
      <c r="U13" s="298"/>
      <c r="V13" s="295">
        <v>7440</v>
      </c>
      <c r="W13" s="296"/>
      <c r="X13" s="295">
        <v>7200</v>
      </c>
      <c r="Y13" s="296"/>
      <c r="Z13" s="295">
        <v>7560</v>
      </c>
      <c r="AA13" s="296"/>
      <c r="AB13" s="11">
        <v>146880</v>
      </c>
      <c r="AC13" s="295">
        <v>154080</v>
      </c>
      <c r="AD13" s="296"/>
      <c r="AE13" s="295">
        <v>161640</v>
      </c>
      <c r="AF13" s="300"/>
      <c r="AG13" s="296"/>
      <c r="AH13" s="301"/>
      <c r="AI13" s="302"/>
    </row>
    <row r="14" spans="1:35" ht="17.25" thickBot="1">
      <c r="A14" s="7">
        <v>5</v>
      </c>
      <c r="B14" s="10" t="s">
        <v>27</v>
      </c>
      <c r="C14" s="12">
        <v>38840</v>
      </c>
      <c r="D14" s="297">
        <v>1</v>
      </c>
      <c r="E14" s="298"/>
      <c r="F14" s="297">
        <v>1</v>
      </c>
      <c r="G14" s="298"/>
      <c r="H14" s="295">
        <v>146880</v>
      </c>
      <c r="I14" s="296"/>
      <c r="J14" s="297">
        <v>1</v>
      </c>
      <c r="K14" s="298"/>
      <c r="L14" s="297">
        <v>1</v>
      </c>
      <c r="M14" s="298"/>
      <c r="N14" s="297">
        <v>1</v>
      </c>
      <c r="O14" s="298"/>
      <c r="P14" s="297" t="s">
        <v>23</v>
      </c>
      <c r="Q14" s="298"/>
      <c r="R14" s="297" t="s">
        <v>23</v>
      </c>
      <c r="S14" s="298"/>
      <c r="T14" s="297" t="s">
        <v>23</v>
      </c>
      <c r="U14" s="298"/>
      <c r="V14" s="295">
        <v>7200</v>
      </c>
      <c r="W14" s="296"/>
      <c r="X14" s="295">
        <v>7560</v>
      </c>
      <c r="Y14" s="296"/>
      <c r="Z14" s="295">
        <v>7200</v>
      </c>
      <c r="AA14" s="296"/>
      <c r="AB14" s="11">
        <v>154080</v>
      </c>
      <c r="AC14" s="295">
        <v>161640</v>
      </c>
      <c r="AD14" s="296"/>
      <c r="AE14" s="295">
        <v>168840</v>
      </c>
      <c r="AF14" s="300"/>
      <c r="AG14" s="296"/>
      <c r="AH14" s="301"/>
      <c r="AI14" s="302"/>
    </row>
    <row r="15" spans="1:35" ht="33.75" thickBot="1">
      <c r="A15" s="7">
        <v>6</v>
      </c>
      <c r="B15" s="10" t="s">
        <v>28</v>
      </c>
      <c r="C15" s="12">
        <v>38840</v>
      </c>
      <c r="D15" s="297">
        <v>1</v>
      </c>
      <c r="E15" s="298"/>
      <c r="F15" s="297">
        <v>1</v>
      </c>
      <c r="G15" s="298"/>
      <c r="H15" s="295">
        <v>102480</v>
      </c>
      <c r="I15" s="296"/>
      <c r="J15" s="297">
        <v>2</v>
      </c>
      <c r="K15" s="298"/>
      <c r="L15" s="297">
        <v>2</v>
      </c>
      <c r="M15" s="298"/>
      <c r="N15" s="297">
        <v>2</v>
      </c>
      <c r="O15" s="298"/>
      <c r="P15" s="297">
        <v>1</v>
      </c>
      <c r="Q15" s="298"/>
      <c r="R15" s="297" t="s">
        <v>23</v>
      </c>
      <c r="S15" s="298"/>
      <c r="T15" s="297" t="s">
        <v>23</v>
      </c>
      <c r="U15" s="298"/>
      <c r="V15" s="295">
        <v>220920</v>
      </c>
      <c r="W15" s="296"/>
      <c r="X15" s="295">
        <v>9600</v>
      </c>
      <c r="Y15" s="296"/>
      <c r="Z15" s="295">
        <v>9720</v>
      </c>
      <c r="AA15" s="296"/>
      <c r="AB15" s="11">
        <v>323400</v>
      </c>
      <c r="AC15" s="295">
        <v>333000</v>
      </c>
      <c r="AD15" s="296"/>
      <c r="AE15" s="295">
        <v>342720</v>
      </c>
      <c r="AF15" s="300"/>
      <c r="AG15" s="296"/>
      <c r="AH15" s="301"/>
      <c r="AI15" s="302"/>
    </row>
    <row r="16" spans="1:35" ht="33.75" thickBot="1">
      <c r="A16" s="7">
        <v>7</v>
      </c>
      <c r="B16" s="10" t="s">
        <v>29</v>
      </c>
      <c r="C16" s="12">
        <v>38840</v>
      </c>
      <c r="D16" s="297">
        <v>1</v>
      </c>
      <c r="E16" s="298"/>
      <c r="F16" s="297" t="s">
        <v>23</v>
      </c>
      <c r="G16" s="298"/>
      <c r="H16" s="297" t="s">
        <v>23</v>
      </c>
      <c r="I16" s="298"/>
      <c r="J16" s="297">
        <v>1</v>
      </c>
      <c r="K16" s="298"/>
      <c r="L16" s="297">
        <v>1</v>
      </c>
      <c r="M16" s="298"/>
      <c r="N16" s="297">
        <v>1</v>
      </c>
      <c r="O16" s="298"/>
      <c r="P16" s="297" t="s">
        <v>23</v>
      </c>
      <c r="Q16" s="298"/>
      <c r="R16" s="297" t="s">
        <v>23</v>
      </c>
      <c r="S16" s="298"/>
      <c r="T16" s="297" t="s">
        <v>23</v>
      </c>
      <c r="U16" s="298"/>
      <c r="V16" s="295">
        <v>216120</v>
      </c>
      <c r="W16" s="296"/>
      <c r="X16" s="295">
        <v>7860</v>
      </c>
      <c r="Y16" s="296"/>
      <c r="Z16" s="295">
        <v>7860</v>
      </c>
      <c r="AA16" s="296"/>
      <c r="AB16" s="11">
        <v>216120</v>
      </c>
      <c r="AC16" s="295">
        <v>223980</v>
      </c>
      <c r="AD16" s="296"/>
      <c r="AE16" s="295">
        <v>231840</v>
      </c>
      <c r="AF16" s="300"/>
      <c r="AG16" s="296"/>
      <c r="AH16" s="301"/>
      <c r="AI16" s="302"/>
    </row>
    <row r="17" spans="1:35" ht="17.25" thickBot="1">
      <c r="A17" s="7">
        <v>8</v>
      </c>
      <c r="B17" s="10" t="s">
        <v>30</v>
      </c>
      <c r="C17" s="12">
        <v>38840</v>
      </c>
      <c r="D17" s="297">
        <v>1</v>
      </c>
      <c r="E17" s="298"/>
      <c r="F17" s="297">
        <v>1</v>
      </c>
      <c r="G17" s="298"/>
      <c r="H17" s="295">
        <v>128400</v>
      </c>
      <c r="I17" s="296"/>
      <c r="J17" s="297">
        <v>1</v>
      </c>
      <c r="K17" s="298"/>
      <c r="L17" s="297">
        <v>1</v>
      </c>
      <c r="M17" s="298"/>
      <c r="N17" s="297">
        <v>1</v>
      </c>
      <c r="O17" s="298"/>
      <c r="P17" s="297" t="s">
        <v>23</v>
      </c>
      <c r="Q17" s="298"/>
      <c r="R17" s="297" t="s">
        <v>23</v>
      </c>
      <c r="S17" s="298"/>
      <c r="T17" s="297" t="s">
        <v>23</v>
      </c>
      <c r="U17" s="298"/>
      <c r="V17" s="295">
        <v>7320</v>
      </c>
      <c r="W17" s="296"/>
      <c r="X17" s="295">
        <v>7320</v>
      </c>
      <c r="Y17" s="296"/>
      <c r="Z17" s="295">
        <v>7320</v>
      </c>
      <c r="AA17" s="296"/>
      <c r="AB17" s="11">
        <v>135720</v>
      </c>
      <c r="AC17" s="295">
        <v>143040</v>
      </c>
      <c r="AD17" s="296"/>
      <c r="AE17" s="295">
        <v>150360</v>
      </c>
      <c r="AF17" s="300"/>
      <c r="AG17" s="296"/>
      <c r="AH17" s="301"/>
      <c r="AI17" s="302"/>
    </row>
    <row r="18" spans="1:35" ht="17.25" thickBot="1">
      <c r="A18" s="7">
        <v>9</v>
      </c>
      <c r="B18" s="10" t="s">
        <v>31</v>
      </c>
      <c r="C18" s="12">
        <v>38444</v>
      </c>
      <c r="D18" s="297">
        <v>2</v>
      </c>
      <c r="E18" s="298"/>
      <c r="F18" s="297">
        <v>2</v>
      </c>
      <c r="G18" s="298"/>
      <c r="H18" s="295">
        <v>296040</v>
      </c>
      <c r="I18" s="296"/>
      <c r="J18" s="297">
        <v>2</v>
      </c>
      <c r="K18" s="298"/>
      <c r="L18" s="297">
        <v>2</v>
      </c>
      <c r="M18" s="298"/>
      <c r="N18" s="297">
        <v>2</v>
      </c>
      <c r="O18" s="298"/>
      <c r="P18" s="297" t="s">
        <v>23</v>
      </c>
      <c r="Q18" s="298"/>
      <c r="R18" s="297" t="s">
        <v>23</v>
      </c>
      <c r="S18" s="298"/>
      <c r="T18" s="297" t="s">
        <v>23</v>
      </c>
      <c r="U18" s="298"/>
      <c r="V18" s="295">
        <v>11760</v>
      </c>
      <c r="W18" s="296"/>
      <c r="X18" s="295">
        <v>12740</v>
      </c>
      <c r="Y18" s="296"/>
      <c r="Z18" s="295">
        <v>13720</v>
      </c>
      <c r="AA18" s="296"/>
      <c r="AB18" s="11">
        <v>307800</v>
      </c>
      <c r="AC18" s="295">
        <v>308780</v>
      </c>
      <c r="AD18" s="296"/>
      <c r="AE18" s="295">
        <v>309760</v>
      </c>
      <c r="AF18" s="300"/>
      <c r="AG18" s="296"/>
      <c r="AH18" s="301"/>
      <c r="AI18" s="302"/>
    </row>
    <row r="19" spans="1:35" ht="33.75" thickBot="1">
      <c r="A19" s="7">
        <v>10</v>
      </c>
      <c r="B19" s="10" t="s">
        <v>32</v>
      </c>
      <c r="C19" s="12">
        <v>38444</v>
      </c>
      <c r="D19" s="297">
        <v>1</v>
      </c>
      <c r="E19" s="298"/>
      <c r="F19" s="297">
        <v>1</v>
      </c>
      <c r="G19" s="298"/>
      <c r="H19" s="295">
        <v>196080</v>
      </c>
      <c r="I19" s="296"/>
      <c r="J19" s="297">
        <v>1</v>
      </c>
      <c r="K19" s="298"/>
      <c r="L19" s="297">
        <v>1</v>
      </c>
      <c r="M19" s="298"/>
      <c r="N19" s="297">
        <v>1</v>
      </c>
      <c r="O19" s="298"/>
      <c r="P19" s="297" t="s">
        <v>23</v>
      </c>
      <c r="Q19" s="298"/>
      <c r="R19" s="297" t="s">
        <v>23</v>
      </c>
      <c r="S19" s="298"/>
      <c r="T19" s="297" t="s">
        <v>23</v>
      </c>
      <c r="U19" s="298"/>
      <c r="V19" s="295">
        <v>7440</v>
      </c>
      <c r="W19" s="296"/>
      <c r="X19" s="295">
        <v>7320</v>
      </c>
      <c r="Y19" s="296"/>
      <c r="Z19" s="295">
        <v>7440</v>
      </c>
      <c r="AA19" s="296"/>
      <c r="AB19" s="11">
        <v>203520</v>
      </c>
      <c r="AC19" s="295">
        <v>210840</v>
      </c>
      <c r="AD19" s="296"/>
      <c r="AE19" s="295">
        <v>218280</v>
      </c>
      <c r="AF19" s="300"/>
      <c r="AG19" s="296"/>
      <c r="AH19" s="301"/>
      <c r="AI19" s="302"/>
    </row>
    <row r="20" spans="1:35" ht="17.25" thickBot="1">
      <c r="A20" s="7">
        <v>11</v>
      </c>
      <c r="B20" s="10" t="s">
        <v>33</v>
      </c>
      <c r="C20" s="12">
        <v>38047</v>
      </c>
      <c r="D20" s="297">
        <v>1</v>
      </c>
      <c r="E20" s="298"/>
      <c r="F20" s="297">
        <v>1</v>
      </c>
      <c r="G20" s="298"/>
      <c r="H20" s="295">
        <v>81480</v>
      </c>
      <c r="I20" s="296"/>
      <c r="J20" s="297">
        <v>1</v>
      </c>
      <c r="K20" s="298"/>
      <c r="L20" s="297">
        <v>1</v>
      </c>
      <c r="M20" s="298"/>
      <c r="N20" s="297">
        <v>1</v>
      </c>
      <c r="O20" s="298"/>
      <c r="P20" s="297" t="s">
        <v>23</v>
      </c>
      <c r="Q20" s="298"/>
      <c r="R20" s="297" t="s">
        <v>23</v>
      </c>
      <c r="S20" s="298"/>
      <c r="T20" s="297" t="s">
        <v>23</v>
      </c>
      <c r="U20" s="298"/>
      <c r="V20" s="295">
        <v>3120</v>
      </c>
      <c r="W20" s="296"/>
      <c r="X20" s="295">
        <v>3120</v>
      </c>
      <c r="Y20" s="296"/>
      <c r="Z20" s="295">
        <v>3120</v>
      </c>
      <c r="AA20" s="296"/>
      <c r="AB20" s="11">
        <v>84600</v>
      </c>
      <c r="AC20" s="295">
        <v>87720</v>
      </c>
      <c r="AD20" s="296"/>
      <c r="AE20" s="295">
        <v>90840</v>
      </c>
      <c r="AF20" s="300"/>
      <c r="AG20" s="296"/>
      <c r="AH20" s="301"/>
      <c r="AI20" s="302"/>
    </row>
    <row r="21" spans="1:35" ht="33.75" thickBot="1">
      <c r="A21" s="7">
        <v>12</v>
      </c>
      <c r="B21" s="10" t="s">
        <v>34</v>
      </c>
      <c r="C21" s="12">
        <v>38047</v>
      </c>
      <c r="D21" s="297">
        <v>1</v>
      </c>
      <c r="E21" s="298"/>
      <c r="F21" s="297" t="s">
        <v>23</v>
      </c>
      <c r="G21" s="298"/>
      <c r="H21" s="297" t="s">
        <v>23</v>
      </c>
      <c r="I21" s="298"/>
      <c r="J21" s="297">
        <v>1</v>
      </c>
      <c r="K21" s="298"/>
      <c r="L21" s="297">
        <v>1</v>
      </c>
      <c r="M21" s="298"/>
      <c r="N21" s="297">
        <v>1</v>
      </c>
      <c r="O21" s="298"/>
      <c r="P21" s="297" t="s">
        <v>23</v>
      </c>
      <c r="Q21" s="298"/>
      <c r="R21" s="297" t="s">
        <v>23</v>
      </c>
      <c r="S21" s="298"/>
      <c r="T21" s="297" t="s">
        <v>23</v>
      </c>
      <c r="U21" s="298"/>
      <c r="V21" s="295">
        <v>143820</v>
      </c>
      <c r="W21" s="296"/>
      <c r="X21" s="295">
        <v>5100</v>
      </c>
      <c r="Y21" s="296"/>
      <c r="Z21" s="295">
        <v>5100</v>
      </c>
      <c r="AA21" s="296"/>
      <c r="AB21" s="11">
        <v>143820</v>
      </c>
      <c r="AC21" s="295">
        <v>148920</v>
      </c>
      <c r="AD21" s="296"/>
      <c r="AE21" s="295">
        <v>154020</v>
      </c>
      <c r="AF21" s="300"/>
      <c r="AG21" s="296"/>
      <c r="AH21" s="301"/>
      <c r="AI21" s="302"/>
    </row>
    <row r="22" spans="1:35" ht="17.25" thickBot="1">
      <c r="A22" s="13"/>
      <c r="B22" s="14" t="s">
        <v>35</v>
      </c>
      <c r="C22" s="14"/>
      <c r="D22" s="305">
        <v>13</v>
      </c>
      <c r="E22" s="306"/>
      <c r="F22" s="305">
        <v>10</v>
      </c>
      <c r="G22" s="306"/>
      <c r="H22" s="303">
        <v>1488720</v>
      </c>
      <c r="I22" s="304"/>
      <c r="J22" s="305">
        <v>14</v>
      </c>
      <c r="K22" s="306"/>
      <c r="L22" s="305">
        <v>14</v>
      </c>
      <c r="M22" s="306"/>
      <c r="N22" s="305">
        <v>14</v>
      </c>
      <c r="O22" s="306"/>
      <c r="P22" s="305">
        <v>1</v>
      </c>
      <c r="Q22" s="306"/>
      <c r="R22" s="305" t="s">
        <v>36</v>
      </c>
      <c r="S22" s="306"/>
      <c r="T22" s="305" t="s">
        <v>36</v>
      </c>
      <c r="U22" s="306"/>
      <c r="V22" s="303">
        <v>874620</v>
      </c>
      <c r="W22" s="304"/>
      <c r="X22" s="303">
        <v>96140</v>
      </c>
      <c r="Y22" s="304"/>
      <c r="Z22" s="303">
        <v>97240</v>
      </c>
      <c r="AA22" s="304"/>
      <c r="AB22" s="15">
        <v>2384700</v>
      </c>
      <c r="AC22" s="303">
        <v>2469920</v>
      </c>
      <c r="AD22" s="304"/>
      <c r="AE22" s="303">
        <v>2555260</v>
      </c>
      <c r="AF22" s="309"/>
      <c r="AG22" s="304"/>
      <c r="AH22" s="305"/>
      <c r="AI22" s="306"/>
    </row>
    <row r="23" spans="1:35" ht="17.25" thickBot="1">
      <c r="A23" s="2"/>
      <c r="B23" s="2"/>
      <c r="C23" s="2"/>
      <c r="D23" s="299"/>
      <c r="E23" s="299"/>
      <c r="F23" s="299"/>
      <c r="G23" s="299"/>
      <c r="H23" s="299"/>
      <c r="I23" s="299"/>
      <c r="J23" s="299"/>
      <c r="K23" s="299"/>
      <c r="L23" s="299"/>
      <c r="M23" s="299"/>
      <c r="N23" s="299"/>
      <c r="O23" s="299"/>
      <c r="P23" s="299"/>
      <c r="Q23" s="299"/>
      <c r="R23" s="299"/>
      <c r="S23" s="299"/>
      <c r="T23" s="299"/>
      <c r="U23" s="299"/>
      <c r="V23" s="299"/>
      <c r="W23" s="299"/>
      <c r="X23" s="299"/>
      <c r="Y23" s="299"/>
      <c r="Z23" s="299"/>
      <c r="AA23" s="299"/>
      <c r="AB23" s="2"/>
      <c r="AC23" s="299"/>
      <c r="AD23" s="299"/>
      <c r="AE23" s="299"/>
      <c r="AF23" s="299"/>
      <c r="AG23" s="299"/>
      <c r="AH23" s="308"/>
      <c r="AI23" s="308"/>
    </row>
    <row r="24" spans="1:35" ht="33" customHeight="1">
      <c r="A24" s="16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</row>
    <row r="25" spans="1:35" ht="16.5" customHeight="1"/>
    <row r="26" spans="1:35" ht="33" customHeight="1"/>
    <row r="27" spans="1:35" ht="33" customHeight="1"/>
    <row r="28" spans="1:35" ht="33.75" customHeight="1"/>
    <row r="32" spans="1:35" ht="15">
      <c r="Q32" s="104"/>
    </row>
  </sheetData>
  <mergeCells count="266">
    <mergeCell ref="AH13:AI13"/>
    <mergeCell ref="AH12:AI12"/>
    <mergeCell ref="AH10:AI10"/>
    <mergeCell ref="AH9:AI9"/>
    <mergeCell ref="AH21:AI21"/>
    <mergeCell ref="AH20:AI20"/>
    <mergeCell ref="AH18:AI18"/>
    <mergeCell ref="AH17:AI17"/>
    <mergeCell ref="AH16:AI16"/>
    <mergeCell ref="AH14:AI14"/>
    <mergeCell ref="A1:AI1"/>
    <mergeCell ref="A2:AI2"/>
    <mergeCell ref="AH22:AI22"/>
    <mergeCell ref="AH23:AI23"/>
    <mergeCell ref="T23:U23"/>
    <mergeCell ref="V23:W23"/>
    <mergeCell ref="X23:Y23"/>
    <mergeCell ref="Z23:AA23"/>
    <mergeCell ref="AC23:AD23"/>
    <mergeCell ref="AE23:AG23"/>
    <mergeCell ref="AE22:AG22"/>
    <mergeCell ref="D23:E23"/>
    <mergeCell ref="F23:G23"/>
    <mergeCell ref="H23:I23"/>
    <mergeCell ref="J23:K23"/>
    <mergeCell ref="L23:M23"/>
    <mergeCell ref="N23:O23"/>
    <mergeCell ref="P23:Q23"/>
    <mergeCell ref="R23:S23"/>
    <mergeCell ref="R22:S22"/>
    <mergeCell ref="T22:U22"/>
    <mergeCell ref="V22:W22"/>
    <mergeCell ref="X22:Y22"/>
    <mergeCell ref="Z22:AA22"/>
    <mergeCell ref="AC22:AD22"/>
    <mergeCell ref="AC21:AD21"/>
    <mergeCell ref="AE21:AG21"/>
    <mergeCell ref="D22:E22"/>
    <mergeCell ref="F22:G22"/>
    <mergeCell ref="H22:I22"/>
    <mergeCell ref="J22:K22"/>
    <mergeCell ref="L22:M22"/>
    <mergeCell ref="N22:O22"/>
    <mergeCell ref="P22:Q22"/>
    <mergeCell ref="P21:Q21"/>
    <mergeCell ref="R21:S21"/>
    <mergeCell ref="T21:U21"/>
    <mergeCell ref="V21:W21"/>
    <mergeCell ref="X21:Y21"/>
    <mergeCell ref="Z21:AA21"/>
    <mergeCell ref="D21:E21"/>
    <mergeCell ref="F21:G21"/>
    <mergeCell ref="H21:I21"/>
    <mergeCell ref="J21:K21"/>
    <mergeCell ref="L21:M21"/>
    <mergeCell ref="N21:O21"/>
    <mergeCell ref="V20:W20"/>
    <mergeCell ref="X20:Y20"/>
    <mergeCell ref="Z20:AA20"/>
    <mergeCell ref="AC20:AD20"/>
    <mergeCell ref="AE20:AG20"/>
    <mergeCell ref="AH19:AI19"/>
    <mergeCell ref="D20:E20"/>
    <mergeCell ref="F20:G20"/>
    <mergeCell ref="H20:I20"/>
    <mergeCell ref="J20:K20"/>
    <mergeCell ref="L20:M20"/>
    <mergeCell ref="N20:O20"/>
    <mergeCell ref="P20:Q20"/>
    <mergeCell ref="R20:S20"/>
    <mergeCell ref="T20:U20"/>
    <mergeCell ref="T19:U19"/>
    <mergeCell ref="V19:W19"/>
    <mergeCell ref="X19:Y19"/>
    <mergeCell ref="Z19:AA19"/>
    <mergeCell ref="AC19:AD19"/>
    <mergeCell ref="AE19:AG19"/>
    <mergeCell ref="J17:K17"/>
    <mergeCell ref="L17:M17"/>
    <mergeCell ref="N17:O17"/>
    <mergeCell ref="AE18:AG18"/>
    <mergeCell ref="D19:E19"/>
    <mergeCell ref="F19:G19"/>
    <mergeCell ref="H19:I19"/>
    <mergeCell ref="J19:K19"/>
    <mergeCell ref="L19:M19"/>
    <mergeCell ref="N19:O19"/>
    <mergeCell ref="P19:Q19"/>
    <mergeCell ref="R19:S19"/>
    <mergeCell ref="R18:S18"/>
    <mergeCell ref="T18:U18"/>
    <mergeCell ref="V18:W18"/>
    <mergeCell ref="X18:Y18"/>
    <mergeCell ref="Z18:AA18"/>
    <mergeCell ref="AC18:AD18"/>
    <mergeCell ref="T15:U15"/>
    <mergeCell ref="V15:W15"/>
    <mergeCell ref="X15:Y15"/>
    <mergeCell ref="Z15:AA15"/>
    <mergeCell ref="AC15:AD15"/>
    <mergeCell ref="AE15:AG15"/>
    <mergeCell ref="AC17:AD17"/>
    <mergeCell ref="AE17:AG17"/>
    <mergeCell ref="D18:E18"/>
    <mergeCell ref="F18:G18"/>
    <mergeCell ref="H18:I18"/>
    <mergeCell ref="J18:K18"/>
    <mergeCell ref="L18:M18"/>
    <mergeCell ref="N18:O18"/>
    <mergeCell ref="P18:Q18"/>
    <mergeCell ref="P17:Q17"/>
    <mergeCell ref="R17:S17"/>
    <mergeCell ref="T17:U17"/>
    <mergeCell ref="V17:W17"/>
    <mergeCell ref="X17:Y17"/>
    <mergeCell ref="Z17:AA17"/>
    <mergeCell ref="D17:E17"/>
    <mergeCell ref="F17:G17"/>
    <mergeCell ref="H17:I17"/>
    <mergeCell ref="D16:E16"/>
    <mergeCell ref="F16:G16"/>
    <mergeCell ref="H16:I16"/>
    <mergeCell ref="J16:K16"/>
    <mergeCell ref="L16:M16"/>
    <mergeCell ref="N16:O16"/>
    <mergeCell ref="P16:Q16"/>
    <mergeCell ref="R16:S16"/>
    <mergeCell ref="T16:U16"/>
    <mergeCell ref="X14:Y14"/>
    <mergeCell ref="Z14:AA14"/>
    <mergeCell ref="AC14:AD14"/>
    <mergeCell ref="V16:W16"/>
    <mergeCell ref="X16:Y16"/>
    <mergeCell ref="Z16:AA16"/>
    <mergeCell ref="AC16:AD16"/>
    <mergeCell ref="AE16:AG16"/>
    <mergeCell ref="AH15:AI15"/>
    <mergeCell ref="D15:E15"/>
    <mergeCell ref="F15:G15"/>
    <mergeCell ref="H15:I15"/>
    <mergeCell ref="J15:K15"/>
    <mergeCell ref="L15:M15"/>
    <mergeCell ref="N15:O15"/>
    <mergeCell ref="P15:Q15"/>
    <mergeCell ref="R15:S15"/>
    <mergeCell ref="R14:S14"/>
    <mergeCell ref="AC13:AD13"/>
    <mergeCell ref="AE13:AG13"/>
    <mergeCell ref="D14:E14"/>
    <mergeCell ref="F14:G14"/>
    <mergeCell ref="H14:I14"/>
    <mergeCell ref="J14:K14"/>
    <mergeCell ref="L14:M14"/>
    <mergeCell ref="N14:O14"/>
    <mergeCell ref="P14:Q14"/>
    <mergeCell ref="P13:Q13"/>
    <mergeCell ref="R13:S13"/>
    <mergeCell ref="T13:U13"/>
    <mergeCell ref="V13:W13"/>
    <mergeCell ref="X13:Y13"/>
    <mergeCell ref="Z13:AA13"/>
    <mergeCell ref="D13:E13"/>
    <mergeCell ref="F13:G13"/>
    <mergeCell ref="H13:I13"/>
    <mergeCell ref="J13:K13"/>
    <mergeCell ref="L13:M13"/>
    <mergeCell ref="N13:O13"/>
    <mergeCell ref="AE14:AG14"/>
    <mergeCell ref="T14:U14"/>
    <mergeCell ref="V14:W14"/>
    <mergeCell ref="V12:W12"/>
    <mergeCell ref="X12:Y12"/>
    <mergeCell ref="Z12:AA12"/>
    <mergeCell ref="AC12:AD12"/>
    <mergeCell ref="AE12:AG12"/>
    <mergeCell ref="AH11:AI11"/>
    <mergeCell ref="D12:E12"/>
    <mergeCell ref="F12:G12"/>
    <mergeCell ref="H12:I12"/>
    <mergeCell ref="J12:K12"/>
    <mergeCell ref="L12:M12"/>
    <mergeCell ref="N12:O12"/>
    <mergeCell ref="P12:Q12"/>
    <mergeCell ref="R12:S12"/>
    <mergeCell ref="T12:U12"/>
    <mergeCell ref="T11:U11"/>
    <mergeCell ref="V11:W11"/>
    <mergeCell ref="X11:Y11"/>
    <mergeCell ref="Z11:AA11"/>
    <mergeCell ref="AC11:AD11"/>
    <mergeCell ref="AE11:AG11"/>
    <mergeCell ref="D11:E11"/>
    <mergeCell ref="F11:G11"/>
    <mergeCell ref="H11:I11"/>
    <mergeCell ref="J11:K11"/>
    <mergeCell ref="L11:M11"/>
    <mergeCell ref="N11:O11"/>
    <mergeCell ref="P11:Q11"/>
    <mergeCell ref="R11:S11"/>
    <mergeCell ref="R10:S10"/>
    <mergeCell ref="AC9:AD9"/>
    <mergeCell ref="AE9:AG9"/>
    <mergeCell ref="D10:E10"/>
    <mergeCell ref="F10:G10"/>
    <mergeCell ref="H10:I10"/>
    <mergeCell ref="J10:K10"/>
    <mergeCell ref="L10:M10"/>
    <mergeCell ref="N10:O10"/>
    <mergeCell ref="P10:Q10"/>
    <mergeCell ref="P9:Q9"/>
    <mergeCell ref="R9:S9"/>
    <mergeCell ref="T9:U9"/>
    <mergeCell ref="V9:W9"/>
    <mergeCell ref="X9:Y9"/>
    <mergeCell ref="Z9:AA9"/>
    <mergeCell ref="AE10:AG10"/>
    <mergeCell ref="T10:U10"/>
    <mergeCell ref="V10:W10"/>
    <mergeCell ref="X10:Y10"/>
    <mergeCell ref="Z10:AA10"/>
    <mergeCell ref="AC10:AD10"/>
    <mergeCell ref="D9:E9"/>
    <mergeCell ref="F9:G9"/>
    <mergeCell ref="H9:I9"/>
    <mergeCell ref="J9:K9"/>
    <mergeCell ref="L9:M9"/>
    <mergeCell ref="N9:O9"/>
    <mergeCell ref="P7:Q8"/>
    <mergeCell ref="R7:S8"/>
    <mergeCell ref="T7:U8"/>
    <mergeCell ref="F6:I6"/>
    <mergeCell ref="J4:O4"/>
    <mergeCell ref="J5:O5"/>
    <mergeCell ref="J6:O6"/>
    <mergeCell ref="A4:A6"/>
    <mergeCell ref="AB7:AB8"/>
    <mergeCell ref="A7:A8"/>
    <mergeCell ref="V5:AA5"/>
    <mergeCell ref="V6:AA6"/>
    <mergeCell ref="D8:E8"/>
    <mergeCell ref="F4:I4"/>
    <mergeCell ref="F5:I5"/>
    <mergeCell ref="AC7:AD8"/>
    <mergeCell ref="AE7:AG8"/>
    <mergeCell ref="AH7:AI8"/>
    <mergeCell ref="V7:W8"/>
    <mergeCell ref="X7:Y8"/>
    <mergeCell ref="Z7:AA8"/>
    <mergeCell ref="B4:B6"/>
    <mergeCell ref="D4:E4"/>
    <mergeCell ref="D5:E5"/>
    <mergeCell ref="D6:E6"/>
    <mergeCell ref="D7:E7"/>
    <mergeCell ref="AB4:AG6"/>
    <mergeCell ref="AH4:AI6"/>
    <mergeCell ref="B7:B8"/>
    <mergeCell ref="F7:G8"/>
    <mergeCell ref="H7:I7"/>
    <mergeCell ref="H8:I8"/>
    <mergeCell ref="J7:K8"/>
    <mergeCell ref="L7:M8"/>
    <mergeCell ref="N7:O8"/>
    <mergeCell ref="P4:U4"/>
    <mergeCell ref="P5:U5"/>
    <mergeCell ref="P6:U6"/>
    <mergeCell ref="V4:AA4"/>
  </mergeCells>
  <pageMargins left="0.41" right="0.2" top="0.74803149606299213" bottom="0.74803149606299213" header="0.31496062992125984" footer="0.31496062992125984"/>
  <pageSetup paperSize="9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89"/>
  <sheetViews>
    <sheetView workbookViewId="0">
      <selection activeCell="E23" sqref="E23"/>
    </sheetView>
  </sheetViews>
  <sheetFormatPr defaultRowHeight="18.75"/>
  <cols>
    <col min="1" max="1" width="4.25" style="17" customWidth="1"/>
    <col min="2" max="3" width="17.375" style="17" customWidth="1"/>
    <col min="4" max="4" width="9.25" style="17" customWidth="1"/>
    <col min="5" max="5" width="5.5" style="17" customWidth="1"/>
    <col min="6" max="6" width="5.75" style="17" customWidth="1"/>
    <col min="7" max="7" width="10.875" style="17" customWidth="1"/>
    <col min="8" max="10" width="7.625" style="17" customWidth="1"/>
    <col min="11" max="13" width="5.75" style="17" customWidth="1"/>
    <col min="14" max="14" width="10.625" style="17" customWidth="1"/>
    <col min="15" max="16" width="9.5" style="17" customWidth="1"/>
    <col min="17" max="18" width="11.5" style="17" customWidth="1"/>
    <col min="19" max="19" width="11.25" style="17" customWidth="1"/>
    <col min="20" max="20" width="7.125" style="17" customWidth="1"/>
    <col min="21" max="16384" width="9" style="17"/>
  </cols>
  <sheetData>
    <row r="1" spans="1:20">
      <c r="T1" s="17">
        <v>24</v>
      </c>
    </row>
    <row r="2" spans="1:20" ht="20.25">
      <c r="A2" s="307" t="s">
        <v>70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</row>
    <row r="3" spans="1:20" ht="20.25">
      <c r="A3" s="327" t="s">
        <v>71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</row>
    <row r="4" spans="1:20">
      <c r="A4" s="310" t="s">
        <v>2</v>
      </c>
      <c r="B4" s="310" t="s">
        <v>3</v>
      </c>
      <c r="C4" s="100"/>
      <c r="D4" s="67"/>
      <c r="E4" s="67"/>
      <c r="F4" s="314" t="s">
        <v>8</v>
      </c>
      <c r="G4" s="316"/>
      <c r="H4" s="314" t="s">
        <v>83</v>
      </c>
      <c r="I4" s="315"/>
      <c r="J4" s="316"/>
      <c r="K4" s="314" t="s">
        <v>13</v>
      </c>
      <c r="L4" s="315"/>
      <c r="M4" s="316"/>
      <c r="N4" s="314" t="s">
        <v>15</v>
      </c>
      <c r="O4" s="315"/>
      <c r="P4" s="316"/>
      <c r="Q4" s="318" t="s">
        <v>74</v>
      </c>
      <c r="R4" s="319"/>
      <c r="S4" s="320"/>
      <c r="T4" s="310" t="s">
        <v>18</v>
      </c>
    </row>
    <row r="5" spans="1:20">
      <c r="A5" s="317"/>
      <c r="B5" s="317"/>
      <c r="C5" s="103"/>
      <c r="D5" s="19" t="s">
        <v>4</v>
      </c>
      <c r="E5" s="19" t="s">
        <v>6</v>
      </c>
      <c r="F5" s="324" t="s">
        <v>9</v>
      </c>
      <c r="G5" s="325"/>
      <c r="H5" s="324" t="s">
        <v>82</v>
      </c>
      <c r="I5" s="326"/>
      <c r="J5" s="325"/>
      <c r="K5" s="324" t="s">
        <v>14</v>
      </c>
      <c r="L5" s="326"/>
      <c r="M5" s="325"/>
      <c r="N5" s="324" t="s">
        <v>73</v>
      </c>
      <c r="O5" s="326"/>
      <c r="P5" s="325"/>
      <c r="Q5" s="321"/>
      <c r="R5" s="322"/>
      <c r="S5" s="323"/>
      <c r="T5" s="311"/>
    </row>
    <row r="6" spans="1:20">
      <c r="A6" s="317"/>
      <c r="B6" s="317"/>
      <c r="C6" s="103"/>
      <c r="D6" s="19" t="s">
        <v>5</v>
      </c>
      <c r="E6" s="19" t="s">
        <v>7</v>
      </c>
      <c r="F6" s="18" t="s">
        <v>6</v>
      </c>
      <c r="G6" s="20" t="s">
        <v>20</v>
      </c>
      <c r="H6" s="310">
        <v>2555</v>
      </c>
      <c r="I6" s="310">
        <v>2556</v>
      </c>
      <c r="J6" s="310">
        <v>2557</v>
      </c>
      <c r="K6" s="310">
        <v>2555</v>
      </c>
      <c r="L6" s="310">
        <v>2556</v>
      </c>
      <c r="M6" s="310">
        <v>2557</v>
      </c>
      <c r="N6" s="310">
        <v>2555</v>
      </c>
      <c r="O6" s="310">
        <v>2556</v>
      </c>
      <c r="P6" s="310">
        <v>2557</v>
      </c>
      <c r="Q6" s="310">
        <v>2555</v>
      </c>
      <c r="R6" s="310">
        <v>2556</v>
      </c>
      <c r="S6" s="310">
        <v>2557</v>
      </c>
      <c r="T6" s="311"/>
    </row>
    <row r="7" spans="1:20">
      <c r="A7" s="313"/>
      <c r="B7" s="313"/>
      <c r="C7" s="103"/>
      <c r="D7" s="19"/>
      <c r="E7" s="19"/>
      <c r="F7" s="19" t="s">
        <v>37</v>
      </c>
      <c r="G7" s="21" t="s">
        <v>72</v>
      </c>
      <c r="H7" s="313"/>
      <c r="I7" s="313"/>
      <c r="J7" s="313"/>
      <c r="K7" s="313"/>
      <c r="L7" s="313"/>
      <c r="M7" s="313"/>
      <c r="N7" s="313"/>
      <c r="O7" s="313"/>
      <c r="P7" s="313"/>
      <c r="Q7" s="313"/>
      <c r="R7" s="313"/>
      <c r="S7" s="313"/>
      <c r="T7" s="312"/>
    </row>
    <row r="8" spans="1:20">
      <c r="A8" s="22"/>
      <c r="B8" s="23" t="s">
        <v>21</v>
      </c>
      <c r="C8" s="23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4"/>
    </row>
    <row r="9" spans="1:20">
      <c r="A9" s="25">
        <v>1</v>
      </c>
      <c r="B9" s="26" t="s">
        <v>22</v>
      </c>
      <c r="C9" s="26"/>
      <c r="D9" s="25">
        <v>7</v>
      </c>
      <c r="E9" s="36">
        <v>1</v>
      </c>
      <c r="F9" s="36">
        <v>1</v>
      </c>
      <c r="G9" s="58">
        <v>243840</v>
      </c>
      <c r="H9" s="36">
        <v>1</v>
      </c>
      <c r="I9" s="36">
        <v>1</v>
      </c>
      <c r="J9" s="36">
        <v>1</v>
      </c>
      <c r="K9" s="36">
        <v>0</v>
      </c>
      <c r="L9" s="36">
        <v>0</v>
      </c>
      <c r="M9" s="36">
        <v>0</v>
      </c>
      <c r="N9" s="58">
        <v>11040</v>
      </c>
      <c r="O9" s="58">
        <v>11160</v>
      </c>
      <c r="P9" s="58">
        <v>10920</v>
      </c>
      <c r="Q9" s="58">
        <v>254880</v>
      </c>
      <c r="R9" s="58">
        <v>266040</v>
      </c>
      <c r="S9" s="58">
        <v>276960</v>
      </c>
      <c r="T9" s="28"/>
    </row>
    <row r="10" spans="1:20">
      <c r="A10" s="25">
        <v>2</v>
      </c>
      <c r="B10" s="26" t="s">
        <v>22</v>
      </c>
      <c r="C10" s="26"/>
      <c r="D10" s="25">
        <v>6</v>
      </c>
      <c r="E10" s="36">
        <v>1</v>
      </c>
      <c r="F10" s="36">
        <v>0</v>
      </c>
      <c r="G10" s="58">
        <v>0</v>
      </c>
      <c r="H10" s="36">
        <v>1</v>
      </c>
      <c r="I10" s="36">
        <v>1</v>
      </c>
      <c r="J10" s="36">
        <v>1</v>
      </c>
      <c r="K10" s="36">
        <v>0</v>
      </c>
      <c r="L10" s="36">
        <v>0</v>
      </c>
      <c r="M10" s="36">
        <v>0</v>
      </c>
      <c r="N10" s="58">
        <v>252240</v>
      </c>
      <c r="O10" s="58">
        <v>10800</v>
      </c>
      <c r="P10" s="58">
        <v>10800</v>
      </c>
      <c r="Q10" s="58">
        <v>252240</v>
      </c>
      <c r="R10" s="58">
        <v>263040</v>
      </c>
      <c r="S10" s="58">
        <v>273840</v>
      </c>
      <c r="T10" s="28"/>
    </row>
    <row r="11" spans="1:20">
      <c r="A11" s="25">
        <v>3</v>
      </c>
      <c r="B11" s="26" t="s">
        <v>24</v>
      </c>
      <c r="C11" s="26"/>
      <c r="D11" s="25">
        <v>6</v>
      </c>
      <c r="E11" s="36">
        <v>1</v>
      </c>
      <c r="F11" s="36">
        <v>0</v>
      </c>
      <c r="G11" s="36">
        <v>0</v>
      </c>
      <c r="H11" s="36">
        <v>1</v>
      </c>
      <c r="I11" s="36">
        <v>1</v>
      </c>
      <c r="J11" s="36">
        <v>1</v>
      </c>
      <c r="K11" s="36">
        <v>0</v>
      </c>
      <c r="L11" s="36">
        <v>0</v>
      </c>
      <c r="M11" s="36">
        <v>0</v>
      </c>
      <c r="N11" s="58">
        <v>252240</v>
      </c>
      <c r="O11" s="58">
        <v>10800</v>
      </c>
      <c r="P11" s="58">
        <v>10800</v>
      </c>
      <c r="Q11" s="58">
        <v>252240</v>
      </c>
      <c r="R11" s="58">
        <v>263040</v>
      </c>
      <c r="S11" s="58">
        <v>273840</v>
      </c>
      <c r="T11" s="28"/>
    </row>
    <row r="12" spans="1:20">
      <c r="A12" s="25">
        <v>4</v>
      </c>
      <c r="B12" s="26" t="s">
        <v>25</v>
      </c>
      <c r="C12" s="26"/>
      <c r="D12" s="29" t="s">
        <v>89</v>
      </c>
      <c r="E12" s="36">
        <v>1</v>
      </c>
      <c r="F12" s="36">
        <v>1</v>
      </c>
      <c r="G12" s="58">
        <v>154080</v>
      </c>
      <c r="H12" s="36">
        <v>1</v>
      </c>
      <c r="I12" s="36">
        <v>1</v>
      </c>
      <c r="J12" s="36">
        <v>1</v>
      </c>
      <c r="K12" s="36">
        <v>0</v>
      </c>
      <c r="L12" s="36">
        <v>0</v>
      </c>
      <c r="M12" s="36">
        <v>0</v>
      </c>
      <c r="N12" s="58">
        <v>7560</v>
      </c>
      <c r="O12" s="58">
        <v>7200</v>
      </c>
      <c r="P12" s="58">
        <v>7320</v>
      </c>
      <c r="Q12" s="58">
        <v>161640</v>
      </c>
      <c r="R12" s="58">
        <v>168840</v>
      </c>
      <c r="S12" s="58">
        <v>176160</v>
      </c>
      <c r="T12" s="28"/>
    </row>
    <row r="13" spans="1:20">
      <c r="A13" s="25">
        <v>5</v>
      </c>
      <c r="B13" s="26" t="s">
        <v>26</v>
      </c>
      <c r="C13" s="26"/>
      <c r="D13" s="29" t="s">
        <v>89</v>
      </c>
      <c r="E13" s="36">
        <v>1</v>
      </c>
      <c r="F13" s="36">
        <v>1</v>
      </c>
      <c r="G13" s="58">
        <v>139440</v>
      </c>
      <c r="H13" s="36">
        <v>1</v>
      </c>
      <c r="I13" s="36">
        <v>1</v>
      </c>
      <c r="J13" s="36">
        <v>1</v>
      </c>
      <c r="K13" s="36">
        <v>0</v>
      </c>
      <c r="L13" s="36">
        <v>0</v>
      </c>
      <c r="M13" s="36">
        <v>0</v>
      </c>
      <c r="N13" s="58">
        <v>7440</v>
      </c>
      <c r="O13" s="58">
        <v>7200</v>
      </c>
      <c r="P13" s="58">
        <v>7560</v>
      </c>
      <c r="Q13" s="58">
        <v>146880</v>
      </c>
      <c r="R13" s="58">
        <v>154080</v>
      </c>
      <c r="S13" s="58">
        <v>161640</v>
      </c>
      <c r="T13" s="28"/>
    </row>
    <row r="14" spans="1:20">
      <c r="A14" s="25">
        <v>6</v>
      </c>
      <c r="B14" s="26" t="s">
        <v>27</v>
      </c>
      <c r="C14" s="26"/>
      <c r="D14" s="29" t="s">
        <v>89</v>
      </c>
      <c r="E14" s="36">
        <v>1</v>
      </c>
      <c r="F14" s="36">
        <v>1</v>
      </c>
      <c r="G14" s="58">
        <v>146880</v>
      </c>
      <c r="H14" s="36">
        <v>1</v>
      </c>
      <c r="I14" s="36">
        <v>1</v>
      </c>
      <c r="J14" s="36">
        <v>1</v>
      </c>
      <c r="K14" s="36">
        <v>0</v>
      </c>
      <c r="L14" s="36">
        <v>0</v>
      </c>
      <c r="M14" s="36">
        <v>0</v>
      </c>
      <c r="N14" s="58">
        <v>7200</v>
      </c>
      <c r="O14" s="58">
        <v>7560</v>
      </c>
      <c r="P14" s="58">
        <v>7200</v>
      </c>
      <c r="Q14" s="58">
        <v>154080</v>
      </c>
      <c r="R14" s="58">
        <v>161640</v>
      </c>
      <c r="S14" s="58">
        <v>168840</v>
      </c>
      <c r="T14" s="28"/>
    </row>
    <row r="15" spans="1:20">
      <c r="A15" s="25">
        <v>7</v>
      </c>
      <c r="B15" s="26" t="s">
        <v>28</v>
      </c>
      <c r="C15" s="26"/>
      <c r="D15" s="29" t="s">
        <v>89</v>
      </c>
      <c r="E15" s="36">
        <v>1</v>
      </c>
      <c r="F15" s="36">
        <v>1</v>
      </c>
      <c r="G15" s="58">
        <v>102480</v>
      </c>
      <c r="H15" s="36">
        <v>1</v>
      </c>
      <c r="I15" s="36">
        <v>1</v>
      </c>
      <c r="J15" s="36">
        <v>1</v>
      </c>
      <c r="K15" s="36">
        <v>0</v>
      </c>
      <c r="L15" s="36">
        <v>0</v>
      </c>
      <c r="M15" s="36">
        <v>0</v>
      </c>
      <c r="N15" s="58">
        <v>220920</v>
      </c>
      <c r="O15" s="58">
        <v>9600</v>
      </c>
      <c r="P15" s="58">
        <v>9720</v>
      </c>
      <c r="Q15" s="58">
        <v>323400</v>
      </c>
      <c r="R15" s="58">
        <v>333000</v>
      </c>
      <c r="S15" s="58">
        <v>342720</v>
      </c>
      <c r="T15" s="28"/>
    </row>
    <row r="16" spans="1:20">
      <c r="A16" s="25">
        <v>8</v>
      </c>
      <c r="B16" s="26" t="s">
        <v>29</v>
      </c>
      <c r="C16" s="26"/>
      <c r="D16" s="29" t="s">
        <v>89</v>
      </c>
      <c r="E16" s="36">
        <v>1</v>
      </c>
      <c r="F16" s="75">
        <v>0</v>
      </c>
      <c r="G16" s="75">
        <v>0</v>
      </c>
      <c r="H16" s="36">
        <v>1</v>
      </c>
      <c r="I16" s="36">
        <v>1</v>
      </c>
      <c r="J16" s="36">
        <v>1</v>
      </c>
      <c r="K16" s="36">
        <v>0</v>
      </c>
      <c r="L16" s="36">
        <v>0</v>
      </c>
      <c r="M16" s="36">
        <v>0</v>
      </c>
      <c r="N16" s="58">
        <v>216120</v>
      </c>
      <c r="O16" s="58">
        <v>7860</v>
      </c>
      <c r="P16" s="58">
        <v>7860</v>
      </c>
      <c r="Q16" s="58">
        <v>216120</v>
      </c>
      <c r="R16" s="58">
        <v>223980</v>
      </c>
      <c r="S16" s="58">
        <v>231840</v>
      </c>
      <c r="T16" s="28"/>
    </row>
    <row r="17" spans="1:20">
      <c r="A17" s="25">
        <v>9</v>
      </c>
      <c r="B17" s="26" t="s">
        <v>30</v>
      </c>
      <c r="C17" s="26"/>
      <c r="D17" s="29" t="s">
        <v>89</v>
      </c>
      <c r="E17" s="36">
        <v>1</v>
      </c>
      <c r="F17" s="36">
        <v>1</v>
      </c>
      <c r="G17" s="58">
        <v>128400</v>
      </c>
      <c r="H17" s="36">
        <v>1</v>
      </c>
      <c r="I17" s="36">
        <v>1</v>
      </c>
      <c r="J17" s="36">
        <v>1</v>
      </c>
      <c r="K17" s="36">
        <v>0</v>
      </c>
      <c r="L17" s="36">
        <v>0</v>
      </c>
      <c r="M17" s="36">
        <v>0</v>
      </c>
      <c r="N17" s="58">
        <v>7320</v>
      </c>
      <c r="O17" s="58">
        <v>7320</v>
      </c>
      <c r="P17" s="58">
        <v>7320</v>
      </c>
      <c r="Q17" s="58">
        <v>135720</v>
      </c>
      <c r="R17" s="58">
        <v>143040</v>
      </c>
      <c r="S17" s="58">
        <v>150360</v>
      </c>
      <c r="T17" s="28"/>
    </row>
    <row r="18" spans="1:20">
      <c r="A18" s="25">
        <v>10</v>
      </c>
      <c r="B18" s="26" t="s">
        <v>31</v>
      </c>
      <c r="C18" s="26"/>
      <c r="D18" s="29" t="s">
        <v>80</v>
      </c>
      <c r="E18" s="36">
        <v>2</v>
      </c>
      <c r="F18" s="36">
        <v>2</v>
      </c>
      <c r="G18" s="58">
        <v>296040</v>
      </c>
      <c r="H18" s="36">
        <v>2</v>
      </c>
      <c r="I18" s="36">
        <v>2</v>
      </c>
      <c r="J18" s="36">
        <v>2</v>
      </c>
      <c r="K18" s="36">
        <v>0</v>
      </c>
      <c r="L18" s="36">
        <v>0</v>
      </c>
      <c r="M18" s="36">
        <v>0</v>
      </c>
      <c r="N18" s="58">
        <v>11760</v>
      </c>
      <c r="O18" s="58">
        <v>12740</v>
      </c>
      <c r="P18" s="58">
        <v>13720</v>
      </c>
      <c r="Q18" s="58">
        <v>307800</v>
      </c>
      <c r="R18" s="58">
        <v>308780</v>
      </c>
      <c r="S18" s="58">
        <v>309760</v>
      </c>
      <c r="T18" s="28"/>
    </row>
    <row r="19" spans="1:20">
      <c r="A19" s="25">
        <v>11</v>
      </c>
      <c r="B19" s="26" t="s">
        <v>32</v>
      </c>
      <c r="C19" s="26"/>
      <c r="D19" s="29" t="s">
        <v>80</v>
      </c>
      <c r="E19" s="36">
        <v>1</v>
      </c>
      <c r="F19" s="36">
        <v>1</v>
      </c>
      <c r="G19" s="58">
        <v>196080</v>
      </c>
      <c r="H19" s="36">
        <v>1</v>
      </c>
      <c r="I19" s="36">
        <v>1</v>
      </c>
      <c r="J19" s="36">
        <v>1</v>
      </c>
      <c r="K19" s="36">
        <v>0</v>
      </c>
      <c r="L19" s="36">
        <v>0</v>
      </c>
      <c r="M19" s="36">
        <v>0</v>
      </c>
      <c r="N19" s="58">
        <v>7440</v>
      </c>
      <c r="O19" s="58">
        <v>7320</v>
      </c>
      <c r="P19" s="58">
        <v>7440</v>
      </c>
      <c r="Q19" s="58">
        <v>203520</v>
      </c>
      <c r="R19" s="58">
        <v>210840</v>
      </c>
      <c r="S19" s="58">
        <v>218280</v>
      </c>
      <c r="T19" s="28"/>
    </row>
    <row r="20" spans="1:20">
      <c r="A20" s="25">
        <v>12</v>
      </c>
      <c r="B20" s="32" t="s">
        <v>34</v>
      </c>
      <c r="C20" s="32"/>
      <c r="D20" s="33" t="s">
        <v>81</v>
      </c>
      <c r="E20" s="38">
        <v>1</v>
      </c>
      <c r="F20" s="75">
        <v>0</v>
      </c>
      <c r="G20" s="75">
        <v>0</v>
      </c>
      <c r="H20" s="38">
        <v>1</v>
      </c>
      <c r="I20" s="38">
        <v>1</v>
      </c>
      <c r="J20" s="38">
        <v>1</v>
      </c>
      <c r="K20" s="36">
        <v>0</v>
      </c>
      <c r="L20" s="38">
        <v>0</v>
      </c>
      <c r="M20" s="38">
        <v>0</v>
      </c>
      <c r="N20" s="59">
        <v>143820</v>
      </c>
      <c r="O20" s="59">
        <v>5100</v>
      </c>
      <c r="P20" s="59">
        <v>5100</v>
      </c>
      <c r="Q20" s="59">
        <v>143820</v>
      </c>
      <c r="R20" s="59">
        <v>148920</v>
      </c>
      <c r="S20" s="59">
        <v>154020</v>
      </c>
      <c r="T20" s="34"/>
    </row>
    <row r="21" spans="1:20">
      <c r="A21" s="53"/>
      <c r="B21" s="53" t="s">
        <v>35</v>
      </c>
      <c r="C21" s="53"/>
      <c r="D21" s="53"/>
      <c r="E21" s="61">
        <f t="shared" ref="E21:S21" si="0">SUM(E9:E20)</f>
        <v>13</v>
      </c>
      <c r="F21" s="61">
        <f t="shared" si="0"/>
        <v>9</v>
      </c>
      <c r="G21" s="61">
        <f t="shared" si="0"/>
        <v>1407240</v>
      </c>
      <c r="H21" s="61">
        <f t="shared" si="0"/>
        <v>13</v>
      </c>
      <c r="I21" s="61">
        <f t="shared" si="0"/>
        <v>13</v>
      </c>
      <c r="J21" s="61">
        <f t="shared" si="0"/>
        <v>13</v>
      </c>
      <c r="K21" s="74">
        <f t="shared" si="0"/>
        <v>0</v>
      </c>
      <c r="L21" s="74">
        <f t="shared" si="0"/>
        <v>0</v>
      </c>
      <c r="M21" s="74">
        <f t="shared" si="0"/>
        <v>0</v>
      </c>
      <c r="N21" s="61">
        <f t="shared" si="0"/>
        <v>1145100</v>
      </c>
      <c r="O21" s="61">
        <f t="shared" si="0"/>
        <v>104660</v>
      </c>
      <c r="P21" s="61">
        <f t="shared" si="0"/>
        <v>105760</v>
      </c>
      <c r="Q21" s="61">
        <f t="shared" si="0"/>
        <v>2552340</v>
      </c>
      <c r="R21" s="61">
        <f t="shared" si="0"/>
        <v>2645240</v>
      </c>
      <c r="S21" s="61">
        <f t="shared" si="0"/>
        <v>2738260</v>
      </c>
      <c r="T21" s="54"/>
    </row>
    <row r="22" spans="1:20" s="55" customFormat="1" ht="18" customHeight="1">
      <c r="A22" s="22"/>
      <c r="B22" s="23" t="s">
        <v>38</v>
      </c>
      <c r="C22" s="23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</row>
    <row r="23" spans="1:20">
      <c r="A23" s="25">
        <v>13</v>
      </c>
      <c r="B23" s="26" t="s">
        <v>39</v>
      </c>
      <c r="C23" s="26"/>
      <c r="D23" s="25">
        <v>7</v>
      </c>
      <c r="E23" s="36">
        <v>1</v>
      </c>
      <c r="F23" s="36">
        <v>1</v>
      </c>
      <c r="G23" s="58">
        <v>369480</v>
      </c>
      <c r="H23" s="36">
        <v>1</v>
      </c>
      <c r="I23" s="36">
        <v>1</v>
      </c>
      <c r="J23" s="36">
        <v>1</v>
      </c>
      <c r="K23" s="75">
        <v>0</v>
      </c>
      <c r="L23" s="75">
        <v>0</v>
      </c>
      <c r="M23" s="75">
        <v>0</v>
      </c>
      <c r="N23" s="58">
        <v>13080</v>
      </c>
      <c r="O23" s="58">
        <v>13440</v>
      </c>
      <c r="P23" s="58">
        <v>13320</v>
      </c>
      <c r="Q23" s="58">
        <v>395640</v>
      </c>
      <c r="R23" s="58">
        <v>409080</v>
      </c>
      <c r="S23" s="58">
        <v>422400</v>
      </c>
      <c r="T23" s="25"/>
    </row>
    <row r="24" spans="1:20">
      <c r="A24" s="25">
        <v>14</v>
      </c>
      <c r="B24" s="26" t="s">
        <v>40</v>
      </c>
      <c r="C24" s="26"/>
      <c r="D24" s="25" t="s">
        <v>41</v>
      </c>
      <c r="E24" s="36">
        <v>1</v>
      </c>
      <c r="F24" s="75">
        <v>1</v>
      </c>
      <c r="G24" s="58">
        <v>143040</v>
      </c>
      <c r="H24" s="36">
        <v>1</v>
      </c>
      <c r="I24" s="36">
        <v>1</v>
      </c>
      <c r="J24" s="36">
        <v>1</v>
      </c>
      <c r="K24" s="75">
        <v>0</v>
      </c>
      <c r="L24" s="75">
        <v>0</v>
      </c>
      <c r="M24" s="75">
        <v>0</v>
      </c>
      <c r="N24" s="58">
        <v>7320</v>
      </c>
      <c r="O24" s="58">
        <v>7560</v>
      </c>
      <c r="P24" s="58">
        <v>7320</v>
      </c>
      <c r="Q24" s="58">
        <v>150360</v>
      </c>
      <c r="R24" s="58">
        <v>157920</v>
      </c>
      <c r="S24" s="58">
        <v>165240</v>
      </c>
      <c r="T24" s="25"/>
    </row>
    <row r="25" spans="1:20">
      <c r="A25" s="25">
        <v>15</v>
      </c>
      <c r="B25" s="26" t="s">
        <v>42</v>
      </c>
      <c r="C25" s="26"/>
      <c r="D25" s="29" t="s">
        <v>80</v>
      </c>
      <c r="E25" s="36">
        <v>1</v>
      </c>
      <c r="F25" s="36">
        <v>1</v>
      </c>
      <c r="G25" s="58">
        <v>119520</v>
      </c>
      <c r="H25" s="36">
        <v>1</v>
      </c>
      <c r="I25" s="36">
        <v>1</v>
      </c>
      <c r="J25" s="36">
        <v>1</v>
      </c>
      <c r="K25" s="75">
        <v>0</v>
      </c>
      <c r="L25" s="75">
        <v>0</v>
      </c>
      <c r="M25" s="75">
        <v>0</v>
      </c>
      <c r="N25" s="58">
        <v>6120</v>
      </c>
      <c r="O25" s="58">
        <v>6120</v>
      </c>
      <c r="P25" s="58">
        <v>6120</v>
      </c>
      <c r="Q25" s="58">
        <v>125640</v>
      </c>
      <c r="R25" s="58">
        <v>131760</v>
      </c>
      <c r="S25" s="58">
        <v>137880</v>
      </c>
      <c r="T25" s="36"/>
    </row>
    <row r="26" spans="1:20">
      <c r="A26" s="25">
        <v>16</v>
      </c>
      <c r="B26" s="26" t="s">
        <v>43</v>
      </c>
      <c r="C26" s="26"/>
      <c r="D26" s="29" t="s">
        <v>80</v>
      </c>
      <c r="E26" s="36">
        <v>2</v>
      </c>
      <c r="F26" s="36">
        <v>1</v>
      </c>
      <c r="G26" s="58">
        <v>131400</v>
      </c>
      <c r="H26" s="36">
        <v>2</v>
      </c>
      <c r="I26" s="36">
        <v>2</v>
      </c>
      <c r="J26" s="36">
        <v>2</v>
      </c>
      <c r="K26" s="75">
        <v>0</v>
      </c>
      <c r="L26" s="75">
        <v>0</v>
      </c>
      <c r="M26" s="75">
        <v>0</v>
      </c>
      <c r="N26" s="58">
        <v>280860</v>
      </c>
      <c r="O26" s="58">
        <v>11700</v>
      </c>
      <c r="P26" s="58">
        <v>11700</v>
      </c>
      <c r="Q26" s="58">
        <v>412260</v>
      </c>
      <c r="R26" s="58">
        <v>423960</v>
      </c>
      <c r="S26" s="58">
        <v>435660</v>
      </c>
      <c r="T26" s="37" t="s">
        <v>44</v>
      </c>
    </row>
    <row r="27" spans="1:20">
      <c r="A27" s="25">
        <v>17</v>
      </c>
      <c r="B27" s="26" t="s">
        <v>45</v>
      </c>
      <c r="C27" s="26"/>
      <c r="D27" s="29" t="s">
        <v>80</v>
      </c>
      <c r="E27" s="36">
        <v>2</v>
      </c>
      <c r="F27" s="36">
        <v>1</v>
      </c>
      <c r="G27" s="58">
        <v>302280</v>
      </c>
      <c r="H27" s="36">
        <v>1</v>
      </c>
      <c r="I27" s="36">
        <v>1</v>
      </c>
      <c r="J27" s="36">
        <v>1</v>
      </c>
      <c r="K27" s="75">
        <v>-1</v>
      </c>
      <c r="L27" s="75">
        <v>0</v>
      </c>
      <c r="M27" s="75">
        <v>0</v>
      </c>
      <c r="N27" s="58">
        <v>11160</v>
      </c>
      <c r="O27" s="58">
        <v>10920</v>
      </c>
      <c r="P27" s="58">
        <v>11160</v>
      </c>
      <c r="Q27" s="58">
        <v>313440</v>
      </c>
      <c r="R27" s="58">
        <v>324360</v>
      </c>
      <c r="S27" s="58">
        <v>335520</v>
      </c>
      <c r="T27" s="37" t="s">
        <v>44</v>
      </c>
    </row>
    <row r="28" spans="1:20">
      <c r="A28" s="31">
        <v>18</v>
      </c>
      <c r="B28" s="32" t="s">
        <v>46</v>
      </c>
      <c r="C28" s="32"/>
      <c r="D28" s="33" t="s">
        <v>81</v>
      </c>
      <c r="E28" s="38">
        <v>1</v>
      </c>
      <c r="F28" s="75">
        <v>0</v>
      </c>
      <c r="G28" s="75">
        <v>0</v>
      </c>
      <c r="H28" s="38">
        <v>1</v>
      </c>
      <c r="I28" s="38">
        <v>1</v>
      </c>
      <c r="J28" s="38">
        <v>1</v>
      </c>
      <c r="K28" s="75">
        <v>0</v>
      </c>
      <c r="L28" s="75">
        <v>0</v>
      </c>
      <c r="M28" s="75">
        <v>0</v>
      </c>
      <c r="N28" s="59">
        <v>143820</v>
      </c>
      <c r="O28" s="59">
        <v>5100</v>
      </c>
      <c r="P28" s="59">
        <v>5100</v>
      </c>
      <c r="Q28" s="59">
        <v>143820</v>
      </c>
      <c r="R28" s="59">
        <v>148920</v>
      </c>
      <c r="S28" s="59">
        <v>154020</v>
      </c>
      <c r="T28" s="38"/>
    </row>
    <row r="29" spans="1:20">
      <c r="A29" s="41"/>
      <c r="B29" s="35" t="s">
        <v>35</v>
      </c>
      <c r="C29" s="35"/>
      <c r="D29" s="35"/>
      <c r="E29" s="61">
        <f>SUM(E23:E28)</f>
        <v>8</v>
      </c>
      <c r="F29" s="61">
        <f t="shared" ref="F29:S29" si="1">SUM(F23:F28)</f>
        <v>5</v>
      </c>
      <c r="G29" s="61">
        <f t="shared" si="1"/>
        <v>1065720</v>
      </c>
      <c r="H29" s="61">
        <f t="shared" si="1"/>
        <v>7</v>
      </c>
      <c r="I29" s="61">
        <f t="shared" si="1"/>
        <v>7</v>
      </c>
      <c r="J29" s="61">
        <f t="shared" si="1"/>
        <v>7</v>
      </c>
      <c r="K29" s="76">
        <f t="shared" si="1"/>
        <v>-1</v>
      </c>
      <c r="L29" s="76">
        <f t="shared" si="1"/>
        <v>0</v>
      </c>
      <c r="M29" s="76">
        <f t="shared" si="1"/>
        <v>0</v>
      </c>
      <c r="N29" s="61">
        <f t="shared" si="1"/>
        <v>462360</v>
      </c>
      <c r="O29" s="61">
        <f t="shared" si="1"/>
        <v>54840</v>
      </c>
      <c r="P29" s="61">
        <f t="shared" si="1"/>
        <v>54720</v>
      </c>
      <c r="Q29" s="61">
        <f t="shared" si="1"/>
        <v>1541160</v>
      </c>
      <c r="R29" s="61">
        <f t="shared" si="1"/>
        <v>1596000</v>
      </c>
      <c r="S29" s="61">
        <f t="shared" si="1"/>
        <v>1650720</v>
      </c>
      <c r="T29" s="42"/>
    </row>
    <row r="33" spans="1:20" ht="36.75" customHeight="1"/>
    <row r="34" spans="1:20" ht="36.75" customHeight="1"/>
    <row r="35" spans="1:20" ht="19.5" customHeight="1">
      <c r="T35" s="17">
        <v>25</v>
      </c>
    </row>
    <row r="36" spans="1:20" ht="20.25">
      <c r="A36" s="307" t="s">
        <v>70</v>
      </c>
      <c r="B36" s="307"/>
      <c r="C36" s="307"/>
      <c r="D36" s="307"/>
      <c r="E36" s="307"/>
      <c r="F36" s="307"/>
      <c r="G36" s="307"/>
      <c r="H36" s="307"/>
      <c r="I36" s="307"/>
      <c r="J36" s="307"/>
      <c r="K36" s="307"/>
      <c r="L36" s="307"/>
      <c r="M36" s="307"/>
      <c r="N36" s="307"/>
      <c r="O36" s="307"/>
      <c r="P36" s="307"/>
      <c r="Q36" s="307"/>
      <c r="R36" s="307"/>
      <c r="S36" s="307"/>
      <c r="T36" s="307"/>
    </row>
    <row r="37" spans="1:20" ht="20.25">
      <c r="A37" s="327" t="s">
        <v>71</v>
      </c>
      <c r="B37" s="327"/>
      <c r="C37" s="327"/>
      <c r="D37" s="327"/>
      <c r="E37" s="327"/>
      <c r="F37" s="327"/>
      <c r="G37" s="327"/>
      <c r="H37" s="327"/>
      <c r="I37" s="327"/>
      <c r="J37" s="327"/>
      <c r="K37" s="327"/>
      <c r="L37" s="327"/>
      <c r="M37" s="327"/>
      <c r="N37" s="327"/>
      <c r="O37" s="327"/>
      <c r="P37" s="327"/>
      <c r="Q37" s="327"/>
      <c r="R37" s="327"/>
      <c r="S37" s="327"/>
      <c r="T37" s="327"/>
    </row>
    <row r="38" spans="1:20">
      <c r="A38" s="310" t="s">
        <v>2</v>
      </c>
      <c r="B38" s="310" t="s">
        <v>3</v>
      </c>
      <c r="C38" s="100"/>
      <c r="D38" s="67"/>
      <c r="E38" s="67"/>
      <c r="F38" s="314" t="s">
        <v>8</v>
      </c>
      <c r="G38" s="316"/>
      <c r="H38" s="314" t="s">
        <v>83</v>
      </c>
      <c r="I38" s="315"/>
      <c r="J38" s="316"/>
      <c r="K38" s="314" t="s">
        <v>13</v>
      </c>
      <c r="L38" s="315"/>
      <c r="M38" s="316"/>
      <c r="N38" s="314" t="s">
        <v>15</v>
      </c>
      <c r="O38" s="315"/>
      <c r="P38" s="316"/>
      <c r="Q38" s="318" t="s">
        <v>74</v>
      </c>
      <c r="R38" s="319"/>
      <c r="S38" s="320"/>
      <c r="T38" s="310" t="s">
        <v>18</v>
      </c>
    </row>
    <row r="39" spans="1:20">
      <c r="A39" s="317"/>
      <c r="B39" s="317"/>
      <c r="C39" s="103"/>
      <c r="D39" s="19" t="s">
        <v>4</v>
      </c>
      <c r="E39" s="19" t="s">
        <v>6</v>
      </c>
      <c r="F39" s="324" t="s">
        <v>9</v>
      </c>
      <c r="G39" s="325"/>
      <c r="H39" s="324" t="s">
        <v>82</v>
      </c>
      <c r="I39" s="326"/>
      <c r="J39" s="325"/>
      <c r="K39" s="324" t="s">
        <v>14</v>
      </c>
      <c r="L39" s="326"/>
      <c r="M39" s="325"/>
      <c r="N39" s="324" t="s">
        <v>73</v>
      </c>
      <c r="O39" s="326"/>
      <c r="P39" s="325"/>
      <c r="Q39" s="321"/>
      <c r="R39" s="322"/>
      <c r="S39" s="323"/>
      <c r="T39" s="311"/>
    </row>
    <row r="40" spans="1:20">
      <c r="A40" s="317"/>
      <c r="B40" s="317"/>
      <c r="C40" s="103"/>
      <c r="D40" s="19" t="s">
        <v>5</v>
      </c>
      <c r="E40" s="19" t="s">
        <v>7</v>
      </c>
      <c r="F40" s="18" t="s">
        <v>6</v>
      </c>
      <c r="G40" s="18" t="s">
        <v>20</v>
      </c>
      <c r="H40" s="310">
        <v>2555</v>
      </c>
      <c r="I40" s="310">
        <v>2556</v>
      </c>
      <c r="J40" s="310">
        <v>2557</v>
      </c>
      <c r="K40" s="310">
        <v>2555</v>
      </c>
      <c r="L40" s="310">
        <v>2556</v>
      </c>
      <c r="M40" s="310">
        <v>2557</v>
      </c>
      <c r="N40" s="310">
        <v>2555</v>
      </c>
      <c r="O40" s="310">
        <v>2556</v>
      </c>
      <c r="P40" s="310">
        <v>2557</v>
      </c>
      <c r="Q40" s="310">
        <v>2555</v>
      </c>
      <c r="R40" s="310">
        <v>2556</v>
      </c>
      <c r="S40" s="310">
        <v>2557</v>
      </c>
      <c r="T40" s="311"/>
    </row>
    <row r="41" spans="1:20">
      <c r="A41" s="313"/>
      <c r="B41" s="313"/>
      <c r="C41" s="101"/>
      <c r="D41" s="66"/>
      <c r="E41" s="66"/>
      <c r="F41" s="66" t="s">
        <v>37</v>
      </c>
      <c r="G41" s="66" t="s">
        <v>72</v>
      </c>
      <c r="H41" s="313"/>
      <c r="I41" s="313"/>
      <c r="J41" s="313"/>
      <c r="K41" s="313"/>
      <c r="L41" s="313"/>
      <c r="M41" s="313"/>
      <c r="N41" s="313"/>
      <c r="O41" s="313"/>
      <c r="P41" s="313"/>
      <c r="Q41" s="313"/>
      <c r="R41" s="313"/>
      <c r="S41" s="313"/>
      <c r="T41" s="312"/>
    </row>
    <row r="42" spans="1:20">
      <c r="A42" s="39"/>
      <c r="B42" s="40" t="s">
        <v>47</v>
      </c>
      <c r="C42" s="40"/>
      <c r="D42" s="39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39"/>
    </row>
    <row r="43" spans="1:20">
      <c r="A43" s="25">
        <v>19</v>
      </c>
      <c r="B43" s="26" t="s">
        <v>48</v>
      </c>
      <c r="C43" s="26"/>
      <c r="D43" s="25">
        <v>6</v>
      </c>
      <c r="E43" s="36">
        <v>1</v>
      </c>
      <c r="F43" s="75">
        <v>0</v>
      </c>
      <c r="G43" s="75">
        <v>0</v>
      </c>
      <c r="H43" s="36">
        <v>1</v>
      </c>
      <c r="I43" s="36">
        <v>1</v>
      </c>
      <c r="J43" s="36">
        <v>1</v>
      </c>
      <c r="K43" s="36">
        <v>0</v>
      </c>
      <c r="L43" s="36">
        <v>0</v>
      </c>
      <c r="M43" s="36">
        <v>0</v>
      </c>
      <c r="N43" s="58">
        <v>252240</v>
      </c>
      <c r="O43" s="58">
        <v>9000</v>
      </c>
      <c r="P43" s="58">
        <v>9000</v>
      </c>
      <c r="Q43" s="58">
        <v>252240</v>
      </c>
      <c r="R43" s="58">
        <v>261240</v>
      </c>
      <c r="S43" s="58">
        <v>270240</v>
      </c>
      <c r="T43" s="25"/>
    </row>
    <row r="44" spans="1:20" ht="25.5">
      <c r="A44" s="25">
        <v>20</v>
      </c>
      <c r="B44" s="26" t="s">
        <v>49</v>
      </c>
      <c r="C44" s="26"/>
      <c r="D44" s="25">
        <v>6</v>
      </c>
      <c r="E44" s="36">
        <v>1</v>
      </c>
      <c r="F44" s="36">
        <v>1</v>
      </c>
      <c r="G44" s="58">
        <v>221280</v>
      </c>
      <c r="H44" s="36">
        <v>1</v>
      </c>
      <c r="I44" s="36">
        <v>1</v>
      </c>
      <c r="J44" s="36">
        <v>1</v>
      </c>
      <c r="K44" s="36">
        <v>1</v>
      </c>
      <c r="L44" s="75">
        <v>0</v>
      </c>
      <c r="M44" s="75">
        <v>0</v>
      </c>
      <c r="N44" s="58">
        <v>9120</v>
      </c>
      <c r="O44" s="58">
        <v>9240</v>
      </c>
      <c r="P44" s="58">
        <v>9720</v>
      </c>
      <c r="Q44" s="58">
        <v>230400</v>
      </c>
      <c r="R44" s="58">
        <v>239640</v>
      </c>
      <c r="S44" s="58">
        <v>249360</v>
      </c>
      <c r="T44" s="37" t="s">
        <v>50</v>
      </c>
    </row>
    <row r="45" spans="1:20">
      <c r="A45" s="25">
        <v>21</v>
      </c>
      <c r="B45" s="26" t="s">
        <v>51</v>
      </c>
      <c r="C45" s="26"/>
      <c r="D45" s="29" t="s">
        <v>80</v>
      </c>
      <c r="E45" s="36">
        <v>2</v>
      </c>
      <c r="F45" s="36">
        <v>1</v>
      </c>
      <c r="G45" s="58">
        <v>246720</v>
      </c>
      <c r="H45" s="36">
        <v>2</v>
      </c>
      <c r="I45" s="36">
        <v>2</v>
      </c>
      <c r="J45" s="36">
        <v>2</v>
      </c>
      <c r="K45" s="36">
        <v>0</v>
      </c>
      <c r="L45" s="36">
        <v>0</v>
      </c>
      <c r="M45" s="36">
        <v>0</v>
      </c>
      <c r="N45" s="58">
        <v>12120</v>
      </c>
      <c r="O45" s="58">
        <v>12480</v>
      </c>
      <c r="P45" s="58">
        <v>12240</v>
      </c>
      <c r="Q45" s="58">
        <v>258840</v>
      </c>
      <c r="R45" s="58">
        <v>271320</v>
      </c>
      <c r="S45" s="58">
        <v>283560</v>
      </c>
      <c r="T45" s="36"/>
    </row>
    <row r="46" spans="1:20">
      <c r="A46" s="25">
        <v>22</v>
      </c>
      <c r="B46" s="26" t="s">
        <v>52</v>
      </c>
      <c r="C46" s="26"/>
      <c r="D46" s="29" t="s">
        <v>80</v>
      </c>
      <c r="E46" s="36">
        <v>1</v>
      </c>
      <c r="F46" s="36">
        <v>1</v>
      </c>
      <c r="G46" s="58">
        <v>134400</v>
      </c>
      <c r="H46" s="36">
        <v>1</v>
      </c>
      <c r="I46" s="36">
        <v>1</v>
      </c>
      <c r="J46" s="36">
        <v>1</v>
      </c>
      <c r="K46" s="36">
        <v>0</v>
      </c>
      <c r="L46" s="36">
        <v>0</v>
      </c>
      <c r="M46" s="36">
        <v>0</v>
      </c>
      <c r="N46" s="58">
        <v>6000</v>
      </c>
      <c r="O46" s="58">
        <v>6240</v>
      </c>
      <c r="P46" s="58">
        <v>6120</v>
      </c>
      <c r="Q46" s="58">
        <v>140400</v>
      </c>
      <c r="R46" s="58">
        <v>146640</v>
      </c>
      <c r="S46" s="58">
        <v>152760</v>
      </c>
      <c r="T46" s="36"/>
    </row>
    <row r="47" spans="1:20">
      <c r="A47" s="25">
        <v>23</v>
      </c>
      <c r="B47" s="26" t="s">
        <v>53</v>
      </c>
      <c r="C47" s="26"/>
      <c r="D47" s="29" t="s">
        <v>80</v>
      </c>
      <c r="E47" s="36">
        <v>1</v>
      </c>
      <c r="F47" s="75">
        <v>0</v>
      </c>
      <c r="G47" s="75">
        <v>0</v>
      </c>
      <c r="H47" s="36">
        <v>1</v>
      </c>
      <c r="I47" s="36">
        <v>1</v>
      </c>
      <c r="J47" s="36">
        <v>1</v>
      </c>
      <c r="K47" s="36">
        <v>0</v>
      </c>
      <c r="L47" s="36">
        <v>0</v>
      </c>
      <c r="M47" s="36">
        <v>0</v>
      </c>
      <c r="N47" s="58">
        <v>174900</v>
      </c>
      <c r="O47" s="58">
        <v>6420</v>
      </c>
      <c r="P47" s="58">
        <v>6420</v>
      </c>
      <c r="Q47" s="58">
        <v>174900</v>
      </c>
      <c r="R47" s="58">
        <v>181320</v>
      </c>
      <c r="S47" s="58">
        <v>187740</v>
      </c>
      <c r="T47" s="36"/>
    </row>
    <row r="48" spans="1:20">
      <c r="A48" s="25">
        <v>24</v>
      </c>
      <c r="B48" s="26" t="s">
        <v>31</v>
      </c>
      <c r="C48" s="26"/>
      <c r="D48" s="29" t="s">
        <v>80</v>
      </c>
      <c r="E48" s="36">
        <v>1</v>
      </c>
      <c r="F48" s="36">
        <v>1</v>
      </c>
      <c r="G48" s="58">
        <v>100080</v>
      </c>
      <c r="H48" s="36">
        <v>1</v>
      </c>
      <c r="I48" s="36">
        <v>1</v>
      </c>
      <c r="J48" s="36">
        <v>1</v>
      </c>
      <c r="K48" s="36">
        <v>0</v>
      </c>
      <c r="L48" s="36">
        <v>0</v>
      </c>
      <c r="M48" s="36">
        <v>0</v>
      </c>
      <c r="N48" s="58">
        <v>4800</v>
      </c>
      <c r="O48" s="58">
        <v>4800</v>
      </c>
      <c r="P48" s="58">
        <v>4800</v>
      </c>
      <c r="Q48" s="58">
        <v>104880</v>
      </c>
      <c r="R48" s="58">
        <v>109680</v>
      </c>
      <c r="S48" s="58">
        <v>114480</v>
      </c>
      <c r="T48" s="36"/>
    </row>
    <row r="49" spans="1:20">
      <c r="A49" s="31">
        <v>25</v>
      </c>
      <c r="B49" s="32" t="s">
        <v>54</v>
      </c>
      <c r="C49" s="32"/>
      <c r="D49" s="29" t="s">
        <v>80</v>
      </c>
      <c r="E49" s="38">
        <v>1</v>
      </c>
      <c r="F49" s="75">
        <v>0</v>
      </c>
      <c r="G49" s="75">
        <v>0</v>
      </c>
      <c r="H49" s="38">
        <v>1</v>
      </c>
      <c r="I49" s="38">
        <v>1</v>
      </c>
      <c r="J49" s="38">
        <v>1</v>
      </c>
      <c r="K49" s="36">
        <v>0</v>
      </c>
      <c r="L49" s="36">
        <v>0</v>
      </c>
      <c r="M49" s="36">
        <v>0</v>
      </c>
      <c r="N49" s="59">
        <v>143820</v>
      </c>
      <c r="O49" s="59">
        <v>5100</v>
      </c>
      <c r="P49" s="59">
        <v>5100</v>
      </c>
      <c r="Q49" s="59">
        <v>143820</v>
      </c>
      <c r="R49" s="59">
        <v>148920</v>
      </c>
      <c r="S49" s="59">
        <v>154020</v>
      </c>
      <c r="T49" s="38"/>
    </row>
    <row r="50" spans="1:20">
      <c r="A50" s="41"/>
      <c r="B50" s="41" t="s">
        <v>35</v>
      </c>
      <c r="C50" s="41"/>
      <c r="D50" s="41"/>
      <c r="E50" s="61">
        <f>SUM(E43:E49)</f>
        <v>8</v>
      </c>
      <c r="F50" s="61">
        <f t="shared" ref="F50:S50" si="2">SUM(F43:F49)</f>
        <v>4</v>
      </c>
      <c r="G50" s="61">
        <f t="shared" si="2"/>
        <v>702480</v>
      </c>
      <c r="H50" s="61">
        <f t="shared" si="2"/>
        <v>8</v>
      </c>
      <c r="I50" s="61">
        <f t="shared" si="2"/>
        <v>8</v>
      </c>
      <c r="J50" s="61">
        <f t="shared" si="2"/>
        <v>8</v>
      </c>
      <c r="K50" s="61">
        <f t="shared" si="2"/>
        <v>1</v>
      </c>
      <c r="L50" s="74">
        <f t="shared" si="2"/>
        <v>0</v>
      </c>
      <c r="M50" s="74">
        <f t="shared" si="2"/>
        <v>0</v>
      </c>
      <c r="N50" s="61">
        <f t="shared" si="2"/>
        <v>603000</v>
      </c>
      <c r="O50" s="61">
        <f t="shared" si="2"/>
        <v>53280</v>
      </c>
      <c r="P50" s="61">
        <f t="shared" si="2"/>
        <v>53400</v>
      </c>
      <c r="Q50" s="61">
        <f t="shared" si="2"/>
        <v>1305480</v>
      </c>
      <c r="R50" s="61">
        <f t="shared" si="2"/>
        <v>1358760</v>
      </c>
      <c r="S50" s="61">
        <f t="shared" si="2"/>
        <v>1412160</v>
      </c>
      <c r="T50" s="43"/>
    </row>
    <row r="51" spans="1:20" ht="19.5" customHeight="1">
      <c r="A51" s="22"/>
      <c r="B51" s="23" t="s">
        <v>55</v>
      </c>
      <c r="C51" s="23"/>
      <c r="D51" s="22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22"/>
    </row>
    <row r="52" spans="1:20" ht="19.5" customHeight="1">
      <c r="A52" s="25">
        <v>26</v>
      </c>
      <c r="B52" s="26" t="s">
        <v>56</v>
      </c>
      <c r="C52" s="26"/>
      <c r="D52" s="25">
        <v>6</v>
      </c>
      <c r="E52" s="26">
        <v>1</v>
      </c>
      <c r="F52" s="36">
        <v>0</v>
      </c>
      <c r="G52" s="36">
        <v>0</v>
      </c>
      <c r="H52" s="36">
        <v>1</v>
      </c>
      <c r="I52" s="36">
        <v>1</v>
      </c>
      <c r="J52" s="36">
        <v>1</v>
      </c>
      <c r="K52" s="36">
        <v>0</v>
      </c>
      <c r="L52" s="36">
        <v>0</v>
      </c>
      <c r="M52" s="36">
        <v>0</v>
      </c>
      <c r="N52" s="58">
        <v>252240</v>
      </c>
      <c r="O52" s="58">
        <v>10800</v>
      </c>
      <c r="P52" s="58">
        <v>10800</v>
      </c>
      <c r="Q52" s="58">
        <v>252240</v>
      </c>
      <c r="R52" s="58">
        <v>263040</v>
      </c>
      <c r="S52" s="58">
        <v>273840</v>
      </c>
      <c r="T52" s="25"/>
    </row>
    <row r="53" spans="1:20" ht="19.5" customHeight="1">
      <c r="A53" s="25">
        <v>27</v>
      </c>
      <c r="B53" s="26" t="s">
        <v>57</v>
      </c>
      <c r="C53" s="26"/>
      <c r="D53" s="25" t="s">
        <v>41</v>
      </c>
      <c r="E53" s="26">
        <v>1</v>
      </c>
      <c r="F53" s="36">
        <v>1</v>
      </c>
      <c r="G53" s="58">
        <v>146880</v>
      </c>
      <c r="H53" s="36">
        <v>1</v>
      </c>
      <c r="I53" s="36">
        <v>1</v>
      </c>
      <c r="J53" s="36">
        <v>1</v>
      </c>
      <c r="K53" s="36">
        <v>0</v>
      </c>
      <c r="L53" s="36">
        <v>0</v>
      </c>
      <c r="M53" s="36">
        <v>0</v>
      </c>
      <c r="N53" s="58">
        <v>7200</v>
      </c>
      <c r="O53" s="58">
        <v>7560</v>
      </c>
      <c r="P53" s="58">
        <v>7200</v>
      </c>
      <c r="Q53" s="58">
        <v>154080</v>
      </c>
      <c r="R53" s="58">
        <v>161640</v>
      </c>
      <c r="S53" s="58">
        <v>168840</v>
      </c>
      <c r="T53" s="25"/>
    </row>
    <row r="54" spans="1:20" ht="19.5" customHeight="1">
      <c r="A54" s="31">
        <v>28</v>
      </c>
      <c r="B54" s="32" t="s">
        <v>31</v>
      </c>
      <c r="C54" s="32"/>
      <c r="D54" s="33" t="s">
        <v>80</v>
      </c>
      <c r="E54" s="32">
        <v>1</v>
      </c>
      <c r="F54" s="38">
        <v>1</v>
      </c>
      <c r="G54" s="59">
        <v>240480</v>
      </c>
      <c r="H54" s="38">
        <v>1</v>
      </c>
      <c r="I54" s="38">
        <v>1</v>
      </c>
      <c r="J54" s="38">
        <v>1</v>
      </c>
      <c r="K54" s="38">
        <v>0</v>
      </c>
      <c r="L54" s="38">
        <v>0</v>
      </c>
      <c r="M54" s="38">
        <v>0</v>
      </c>
      <c r="N54" s="59">
        <v>8760</v>
      </c>
      <c r="O54" s="59">
        <v>9490</v>
      </c>
      <c r="P54" s="59">
        <v>10220</v>
      </c>
      <c r="Q54" s="59">
        <v>249240</v>
      </c>
      <c r="R54" s="59">
        <v>249970</v>
      </c>
      <c r="S54" s="59">
        <v>250700</v>
      </c>
      <c r="T54" s="31"/>
    </row>
    <row r="55" spans="1:20" ht="19.5" customHeight="1">
      <c r="A55" s="25">
        <v>29</v>
      </c>
      <c r="B55" s="26" t="s">
        <v>84</v>
      </c>
      <c r="C55" s="26"/>
      <c r="D55" s="29" t="s">
        <v>41</v>
      </c>
      <c r="E55" s="26">
        <v>2</v>
      </c>
      <c r="F55" s="36">
        <v>2</v>
      </c>
      <c r="G55" s="58" t="s">
        <v>36</v>
      </c>
      <c r="H55" s="36">
        <v>2</v>
      </c>
      <c r="I55" s="36">
        <v>2</v>
      </c>
      <c r="J55" s="36">
        <v>2</v>
      </c>
      <c r="K55" s="36">
        <v>0</v>
      </c>
      <c r="L55" s="36">
        <v>0</v>
      </c>
      <c r="M55" s="36">
        <v>0</v>
      </c>
      <c r="N55" s="27" t="s">
        <v>36</v>
      </c>
      <c r="O55" s="27" t="s">
        <v>36</v>
      </c>
      <c r="P55" s="27" t="s">
        <v>36</v>
      </c>
      <c r="Q55" s="27" t="s">
        <v>36</v>
      </c>
      <c r="R55" s="27" t="s">
        <v>36</v>
      </c>
      <c r="S55" s="27" t="s">
        <v>36</v>
      </c>
      <c r="T55" s="92" t="s">
        <v>85</v>
      </c>
    </row>
    <row r="56" spans="1:20" ht="19.5" customHeight="1">
      <c r="A56" s="25"/>
      <c r="B56" s="26"/>
      <c r="C56" s="26"/>
      <c r="D56" s="29"/>
      <c r="E56" s="26"/>
      <c r="F56" s="36"/>
      <c r="G56" s="58"/>
      <c r="H56" s="36"/>
      <c r="I56" s="36"/>
      <c r="J56" s="36"/>
      <c r="K56" s="36"/>
      <c r="L56" s="36"/>
      <c r="M56" s="36"/>
      <c r="N56" s="27"/>
      <c r="O56" s="27"/>
      <c r="P56" s="27"/>
      <c r="Q56" s="27"/>
      <c r="R56" s="27"/>
      <c r="S56" s="27"/>
      <c r="T56" s="92" t="s">
        <v>86</v>
      </c>
    </row>
    <row r="57" spans="1:20" ht="19.5" customHeight="1">
      <c r="A57" s="31"/>
      <c r="B57" s="32"/>
      <c r="C57" s="32"/>
      <c r="D57" s="33"/>
      <c r="E57" s="32"/>
      <c r="F57" s="38"/>
      <c r="G57" s="59"/>
      <c r="H57" s="38"/>
      <c r="I57" s="38"/>
      <c r="J57" s="38"/>
      <c r="K57" s="38"/>
      <c r="L57" s="38"/>
      <c r="M57" s="38"/>
      <c r="N57" s="93"/>
      <c r="O57" s="93"/>
      <c r="P57" s="93"/>
      <c r="Q57" s="93"/>
      <c r="R57" s="93"/>
      <c r="S57" s="93"/>
      <c r="T57" s="94" t="s">
        <v>87</v>
      </c>
    </row>
    <row r="58" spans="1:20" s="95" customFormat="1" ht="19.5" customHeight="1">
      <c r="A58" s="31"/>
      <c r="B58" s="32"/>
      <c r="C58" s="32"/>
      <c r="D58" s="33"/>
      <c r="E58" s="32"/>
      <c r="F58" s="38"/>
      <c r="G58" s="59"/>
      <c r="H58" s="38"/>
      <c r="I58" s="38"/>
      <c r="J58" s="38"/>
      <c r="K58" s="38"/>
      <c r="L58" s="38"/>
      <c r="M58" s="38"/>
      <c r="N58" s="93"/>
      <c r="O58" s="93"/>
      <c r="P58" s="93"/>
      <c r="Q58" s="93"/>
      <c r="R58" s="93"/>
      <c r="S58" s="93"/>
      <c r="T58" s="94" t="s">
        <v>88</v>
      </c>
    </row>
    <row r="59" spans="1:20">
      <c r="A59" s="35"/>
      <c r="B59" s="41" t="s">
        <v>35</v>
      </c>
      <c r="C59" s="41"/>
      <c r="D59" s="41"/>
      <c r="E59" s="60">
        <f>SUM(E52:E55)</f>
        <v>5</v>
      </c>
      <c r="F59" s="60">
        <f>SUM(F52:F55)</f>
        <v>4</v>
      </c>
      <c r="G59" s="60">
        <f>SUM(G52:G54)</f>
        <v>387360</v>
      </c>
      <c r="H59" s="60">
        <f t="shared" ref="H59:M59" si="3">SUM(H52:H55)</f>
        <v>5</v>
      </c>
      <c r="I59" s="60">
        <f t="shared" si="3"/>
        <v>5</v>
      </c>
      <c r="J59" s="60">
        <f t="shared" si="3"/>
        <v>5</v>
      </c>
      <c r="K59" s="77">
        <f t="shared" si="3"/>
        <v>0</v>
      </c>
      <c r="L59" s="77">
        <f t="shared" si="3"/>
        <v>0</v>
      </c>
      <c r="M59" s="77">
        <f t="shared" si="3"/>
        <v>0</v>
      </c>
      <c r="N59" s="60">
        <f t="shared" ref="N59:S59" si="4">SUM(N52:N54)</f>
        <v>268200</v>
      </c>
      <c r="O59" s="60">
        <f t="shared" si="4"/>
        <v>27850</v>
      </c>
      <c r="P59" s="60">
        <f t="shared" si="4"/>
        <v>28220</v>
      </c>
      <c r="Q59" s="60">
        <f t="shared" si="4"/>
        <v>655560</v>
      </c>
      <c r="R59" s="60">
        <f t="shared" si="4"/>
        <v>674650</v>
      </c>
      <c r="S59" s="60">
        <f t="shared" si="4"/>
        <v>693380</v>
      </c>
      <c r="T59" s="35"/>
    </row>
    <row r="60" spans="1:20" ht="33">
      <c r="A60" s="39"/>
      <c r="B60" s="40" t="s">
        <v>58</v>
      </c>
      <c r="C60" s="40"/>
      <c r="D60" s="39"/>
      <c r="E60" s="64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</row>
    <row r="61" spans="1:20">
      <c r="A61" s="25">
        <v>29</v>
      </c>
      <c r="B61" s="26" t="s">
        <v>59</v>
      </c>
      <c r="C61" s="26"/>
      <c r="D61" s="25">
        <v>6</v>
      </c>
      <c r="E61" s="26">
        <v>1</v>
      </c>
      <c r="F61" s="36">
        <v>1</v>
      </c>
      <c r="G61" s="58">
        <v>225720</v>
      </c>
      <c r="H61" s="36">
        <v>1</v>
      </c>
      <c r="I61" s="36">
        <v>1</v>
      </c>
      <c r="J61" s="36">
        <v>1</v>
      </c>
      <c r="K61" s="36">
        <v>0</v>
      </c>
      <c r="L61" s="36">
        <v>0</v>
      </c>
      <c r="M61" s="36">
        <v>0</v>
      </c>
      <c r="N61" s="58">
        <v>9240</v>
      </c>
      <c r="O61" s="58">
        <v>9360</v>
      </c>
      <c r="P61" s="58">
        <v>9960</v>
      </c>
      <c r="Q61" s="58">
        <v>234960</v>
      </c>
      <c r="R61" s="58">
        <v>244320</v>
      </c>
      <c r="S61" s="58">
        <v>254280</v>
      </c>
      <c r="T61" s="36"/>
    </row>
    <row r="62" spans="1:20">
      <c r="A62" s="25">
        <v>30</v>
      </c>
      <c r="B62" s="26" t="s">
        <v>60</v>
      </c>
      <c r="C62" s="26"/>
      <c r="D62" s="29" t="s">
        <v>80</v>
      </c>
      <c r="E62" s="26">
        <v>1</v>
      </c>
      <c r="F62" s="36">
        <v>0</v>
      </c>
      <c r="G62" s="36">
        <v>0</v>
      </c>
      <c r="H62" s="36">
        <v>1</v>
      </c>
      <c r="I62" s="36">
        <v>1</v>
      </c>
      <c r="J62" s="36">
        <v>1</v>
      </c>
      <c r="K62" s="36">
        <v>0</v>
      </c>
      <c r="L62" s="36">
        <v>0</v>
      </c>
      <c r="M62" s="36">
        <v>0</v>
      </c>
      <c r="N62" s="58">
        <v>174900</v>
      </c>
      <c r="O62" s="58">
        <v>6420</v>
      </c>
      <c r="P62" s="58">
        <v>6420</v>
      </c>
      <c r="Q62" s="58">
        <v>174900</v>
      </c>
      <c r="R62" s="58">
        <v>181320</v>
      </c>
      <c r="S62" s="58">
        <v>187740</v>
      </c>
      <c r="T62" s="36"/>
    </row>
    <row r="63" spans="1:20">
      <c r="A63" s="31">
        <v>31</v>
      </c>
      <c r="B63" s="26" t="s">
        <v>33</v>
      </c>
      <c r="C63" s="26"/>
      <c r="D63" s="29" t="s">
        <v>81</v>
      </c>
      <c r="E63" s="26">
        <v>1</v>
      </c>
      <c r="F63" s="36">
        <v>1</v>
      </c>
      <c r="G63" s="58">
        <v>81480</v>
      </c>
      <c r="H63" s="36">
        <v>1</v>
      </c>
      <c r="I63" s="36">
        <v>1</v>
      </c>
      <c r="J63" s="36">
        <v>1</v>
      </c>
      <c r="K63" s="36">
        <v>0</v>
      </c>
      <c r="L63" s="36">
        <v>0</v>
      </c>
      <c r="M63" s="36">
        <v>0</v>
      </c>
      <c r="N63" s="58">
        <v>3120</v>
      </c>
      <c r="O63" s="58">
        <v>3120</v>
      </c>
      <c r="P63" s="58">
        <v>3120</v>
      </c>
      <c r="Q63" s="58">
        <v>84600</v>
      </c>
      <c r="R63" s="58">
        <v>87720</v>
      </c>
      <c r="S63" s="58">
        <v>90840</v>
      </c>
      <c r="T63" s="38"/>
    </row>
    <row r="64" spans="1:20">
      <c r="A64" s="41"/>
      <c r="B64" s="35" t="s">
        <v>35</v>
      </c>
      <c r="C64" s="35"/>
      <c r="D64" s="35"/>
      <c r="E64" s="61">
        <f>SUM(E61:E63)</f>
        <v>3</v>
      </c>
      <c r="F64" s="61">
        <f t="shared" ref="F64:S64" si="5">SUM(F61:F63)</f>
        <v>2</v>
      </c>
      <c r="G64" s="61">
        <f t="shared" si="5"/>
        <v>307200</v>
      </c>
      <c r="H64" s="61">
        <f t="shared" si="5"/>
        <v>3</v>
      </c>
      <c r="I64" s="61">
        <f t="shared" si="5"/>
        <v>3</v>
      </c>
      <c r="J64" s="61">
        <f t="shared" si="5"/>
        <v>3</v>
      </c>
      <c r="K64" s="74">
        <f t="shared" si="5"/>
        <v>0</v>
      </c>
      <c r="L64" s="74">
        <f t="shared" si="5"/>
        <v>0</v>
      </c>
      <c r="M64" s="74">
        <f t="shared" si="5"/>
        <v>0</v>
      </c>
      <c r="N64" s="61">
        <f t="shared" si="5"/>
        <v>187260</v>
      </c>
      <c r="O64" s="61">
        <f t="shared" si="5"/>
        <v>18900</v>
      </c>
      <c r="P64" s="61">
        <f t="shared" si="5"/>
        <v>19500</v>
      </c>
      <c r="Q64" s="61">
        <f t="shared" si="5"/>
        <v>494460</v>
      </c>
      <c r="R64" s="61">
        <f t="shared" si="5"/>
        <v>513360</v>
      </c>
      <c r="S64" s="61">
        <f t="shared" si="5"/>
        <v>532860</v>
      </c>
      <c r="T64" s="41"/>
    </row>
    <row r="65" spans="1:20">
      <c r="A65" s="39"/>
      <c r="B65" s="40" t="s">
        <v>61</v>
      </c>
      <c r="C65" s="40"/>
      <c r="D65" s="39"/>
      <c r="E65" s="64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39"/>
    </row>
    <row r="66" spans="1:20">
      <c r="A66" s="31">
        <v>32</v>
      </c>
      <c r="B66" s="32" t="s">
        <v>62</v>
      </c>
      <c r="C66" s="32"/>
      <c r="D66" s="31" t="s">
        <v>41</v>
      </c>
      <c r="E66" s="32">
        <v>1</v>
      </c>
      <c r="F66" s="38">
        <v>1</v>
      </c>
      <c r="G66" s="59">
        <v>154080</v>
      </c>
      <c r="H66" s="38">
        <v>1</v>
      </c>
      <c r="I66" s="38">
        <v>1</v>
      </c>
      <c r="J66" s="38">
        <v>1</v>
      </c>
      <c r="K66" s="38">
        <v>0</v>
      </c>
      <c r="L66" s="38">
        <v>0</v>
      </c>
      <c r="M66" s="38">
        <v>0</v>
      </c>
      <c r="N66" s="59">
        <v>7560</v>
      </c>
      <c r="O66" s="59">
        <v>7320</v>
      </c>
      <c r="P66" s="59">
        <v>7320</v>
      </c>
      <c r="Q66" s="59">
        <v>154440</v>
      </c>
      <c r="R66" s="59">
        <v>161760</v>
      </c>
      <c r="S66" s="59">
        <v>169080</v>
      </c>
      <c r="T66" s="31"/>
    </row>
    <row r="67" spans="1:20">
      <c r="A67" s="46"/>
      <c r="B67" s="46" t="s">
        <v>35</v>
      </c>
      <c r="C67" s="46"/>
      <c r="D67" s="46"/>
      <c r="E67" s="56">
        <f t="shared" ref="E67:S67" si="6">SUM(E66)</f>
        <v>1</v>
      </c>
      <c r="F67" s="56">
        <f t="shared" si="6"/>
        <v>1</v>
      </c>
      <c r="G67" s="56">
        <f t="shared" si="6"/>
        <v>154080</v>
      </c>
      <c r="H67" s="56">
        <f t="shared" si="6"/>
        <v>1</v>
      </c>
      <c r="I67" s="56">
        <f t="shared" si="6"/>
        <v>1</v>
      </c>
      <c r="J67" s="56">
        <f t="shared" si="6"/>
        <v>1</v>
      </c>
      <c r="K67" s="78">
        <f t="shared" si="6"/>
        <v>0</v>
      </c>
      <c r="L67" s="78">
        <f t="shared" si="6"/>
        <v>0</v>
      </c>
      <c r="M67" s="78">
        <f t="shared" si="6"/>
        <v>0</v>
      </c>
      <c r="N67" s="56">
        <f t="shared" si="6"/>
        <v>7560</v>
      </c>
      <c r="O67" s="56">
        <f t="shared" si="6"/>
        <v>7320</v>
      </c>
      <c r="P67" s="56">
        <f t="shared" si="6"/>
        <v>7320</v>
      </c>
      <c r="Q67" s="56">
        <f t="shared" si="6"/>
        <v>154440</v>
      </c>
      <c r="R67" s="56">
        <f t="shared" si="6"/>
        <v>161760</v>
      </c>
      <c r="S67" s="56">
        <f t="shared" si="6"/>
        <v>169080</v>
      </c>
      <c r="T67" s="46"/>
    </row>
    <row r="68" spans="1:20">
      <c r="A68" s="328" t="s">
        <v>35</v>
      </c>
      <c r="B68" s="328"/>
      <c r="C68" s="102"/>
      <c r="D68" s="88"/>
      <c r="E68" s="54">
        <f t="shared" ref="E68:S68" si="7">SUM(E67+E64+E59+E50+E29+E21)</f>
        <v>38</v>
      </c>
      <c r="F68" s="54">
        <f t="shared" si="7"/>
        <v>25</v>
      </c>
      <c r="G68" s="54">
        <f t="shared" si="7"/>
        <v>4024080</v>
      </c>
      <c r="H68" s="54">
        <f t="shared" si="7"/>
        <v>37</v>
      </c>
      <c r="I68" s="54">
        <f t="shared" si="7"/>
        <v>37</v>
      </c>
      <c r="J68" s="54">
        <f t="shared" si="7"/>
        <v>37</v>
      </c>
      <c r="K68" s="89">
        <f t="shared" si="7"/>
        <v>0</v>
      </c>
      <c r="L68" s="89">
        <f t="shared" si="7"/>
        <v>0</v>
      </c>
      <c r="M68" s="89">
        <f t="shared" si="7"/>
        <v>0</v>
      </c>
      <c r="N68" s="54">
        <f t="shared" si="7"/>
        <v>2673480</v>
      </c>
      <c r="O68" s="54">
        <f t="shared" si="7"/>
        <v>266850</v>
      </c>
      <c r="P68" s="54">
        <f t="shared" si="7"/>
        <v>268920</v>
      </c>
      <c r="Q68" s="54">
        <f t="shared" si="7"/>
        <v>6703440</v>
      </c>
      <c r="R68" s="54">
        <f t="shared" si="7"/>
        <v>6949770</v>
      </c>
      <c r="S68" s="54">
        <f t="shared" si="7"/>
        <v>7196460</v>
      </c>
      <c r="T68" s="88"/>
    </row>
    <row r="69" spans="1:20">
      <c r="A69" s="96"/>
      <c r="B69" s="96"/>
      <c r="C69" s="96"/>
      <c r="D69" s="97"/>
      <c r="E69" s="98"/>
      <c r="F69" s="98"/>
      <c r="G69" s="98"/>
      <c r="H69" s="98"/>
      <c r="I69" s="98"/>
      <c r="J69" s="98"/>
      <c r="K69" s="99"/>
      <c r="L69" s="99"/>
      <c r="M69" s="99"/>
      <c r="N69" s="98"/>
      <c r="O69" s="98"/>
      <c r="P69" s="98"/>
      <c r="Q69" s="98"/>
      <c r="R69" s="98"/>
      <c r="S69" s="98"/>
      <c r="T69" s="97"/>
    </row>
    <row r="70" spans="1:20">
      <c r="T70" s="17">
        <v>26</v>
      </c>
    </row>
    <row r="71" spans="1:20" ht="20.25">
      <c r="A71" s="307" t="s">
        <v>70</v>
      </c>
      <c r="B71" s="307"/>
      <c r="C71" s="307"/>
      <c r="D71" s="307"/>
      <c r="E71" s="307"/>
      <c r="F71" s="307"/>
      <c r="G71" s="307"/>
      <c r="H71" s="307"/>
      <c r="I71" s="307"/>
      <c r="J71" s="307"/>
      <c r="K71" s="307"/>
      <c r="L71" s="307"/>
      <c r="M71" s="307"/>
      <c r="N71" s="307"/>
      <c r="O71" s="307"/>
      <c r="P71" s="307"/>
      <c r="Q71" s="307"/>
      <c r="R71" s="307"/>
      <c r="S71" s="307"/>
      <c r="T71" s="307"/>
    </row>
    <row r="72" spans="1:20" ht="20.25">
      <c r="A72" s="327" t="s">
        <v>71</v>
      </c>
      <c r="B72" s="327"/>
      <c r="C72" s="327"/>
      <c r="D72" s="327"/>
      <c r="E72" s="327"/>
      <c r="F72" s="327"/>
      <c r="G72" s="327"/>
      <c r="H72" s="327"/>
      <c r="I72" s="327"/>
      <c r="J72" s="327"/>
      <c r="K72" s="327"/>
      <c r="L72" s="327"/>
      <c r="M72" s="327"/>
      <c r="N72" s="327"/>
      <c r="O72" s="327"/>
      <c r="P72" s="327"/>
      <c r="Q72" s="327"/>
      <c r="R72" s="327"/>
      <c r="S72" s="327"/>
      <c r="T72" s="327"/>
    </row>
    <row r="73" spans="1:20">
      <c r="A73" s="310" t="s">
        <v>2</v>
      </c>
      <c r="B73" s="310" t="s">
        <v>3</v>
      </c>
      <c r="C73" s="100"/>
      <c r="D73" s="67"/>
      <c r="E73" s="67"/>
      <c r="F73" s="314" t="s">
        <v>8</v>
      </c>
      <c r="G73" s="316"/>
      <c r="H73" s="314" t="s">
        <v>83</v>
      </c>
      <c r="I73" s="315"/>
      <c r="J73" s="316"/>
      <c r="K73" s="314" t="s">
        <v>13</v>
      </c>
      <c r="L73" s="315"/>
      <c r="M73" s="316"/>
      <c r="N73" s="314" t="s">
        <v>15</v>
      </c>
      <c r="O73" s="315"/>
      <c r="P73" s="316"/>
      <c r="Q73" s="318" t="s">
        <v>74</v>
      </c>
      <c r="R73" s="319"/>
      <c r="S73" s="320"/>
      <c r="T73" s="310" t="s">
        <v>18</v>
      </c>
    </row>
    <row r="74" spans="1:20">
      <c r="A74" s="317"/>
      <c r="B74" s="317"/>
      <c r="C74" s="103"/>
      <c r="D74" s="19" t="s">
        <v>4</v>
      </c>
      <c r="E74" s="19" t="s">
        <v>6</v>
      </c>
      <c r="F74" s="324" t="s">
        <v>9</v>
      </c>
      <c r="G74" s="325"/>
      <c r="H74" s="324" t="s">
        <v>82</v>
      </c>
      <c r="I74" s="326"/>
      <c r="J74" s="325"/>
      <c r="K74" s="324" t="s">
        <v>14</v>
      </c>
      <c r="L74" s="326"/>
      <c r="M74" s="325"/>
      <c r="N74" s="324" t="s">
        <v>73</v>
      </c>
      <c r="O74" s="326"/>
      <c r="P74" s="325"/>
      <c r="Q74" s="321"/>
      <c r="R74" s="322"/>
      <c r="S74" s="323"/>
      <c r="T74" s="311"/>
    </row>
    <row r="75" spans="1:20">
      <c r="A75" s="317"/>
      <c r="B75" s="317"/>
      <c r="C75" s="103"/>
      <c r="D75" s="19" t="s">
        <v>5</v>
      </c>
      <c r="E75" s="19" t="s">
        <v>7</v>
      </c>
      <c r="F75" s="18" t="s">
        <v>6</v>
      </c>
      <c r="G75" s="90" t="s">
        <v>20</v>
      </c>
      <c r="H75" s="310">
        <v>2555</v>
      </c>
      <c r="I75" s="310">
        <v>2556</v>
      </c>
      <c r="J75" s="310">
        <v>2557</v>
      </c>
      <c r="K75" s="310">
        <v>2555</v>
      </c>
      <c r="L75" s="310">
        <v>2556</v>
      </c>
      <c r="M75" s="310">
        <v>2557</v>
      </c>
      <c r="N75" s="310">
        <v>2555</v>
      </c>
      <c r="O75" s="310">
        <v>2556</v>
      </c>
      <c r="P75" s="310">
        <v>2557</v>
      </c>
      <c r="Q75" s="310">
        <v>2555</v>
      </c>
      <c r="R75" s="310">
        <v>2556</v>
      </c>
      <c r="S75" s="310">
        <v>2557</v>
      </c>
      <c r="T75" s="311"/>
    </row>
    <row r="76" spans="1:20">
      <c r="A76" s="313"/>
      <c r="B76" s="313"/>
      <c r="C76" s="101"/>
      <c r="D76" s="66"/>
      <c r="E76" s="66"/>
      <c r="F76" s="66" t="s">
        <v>37</v>
      </c>
      <c r="G76" s="91" t="s">
        <v>72</v>
      </c>
      <c r="H76" s="313"/>
      <c r="I76" s="313"/>
      <c r="J76" s="313"/>
      <c r="K76" s="313"/>
      <c r="L76" s="313"/>
      <c r="M76" s="313"/>
      <c r="N76" s="313"/>
      <c r="O76" s="313"/>
      <c r="P76" s="313"/>
      <c r="Q76" s="313"/>
      <c r="R76" s="313"/>
      <c r="S76" s="313"/>
      <c r="T76" s="312"/>
    </row>
    <row r="77" spans="1:20">
      <c r="A77" s="39"/>
      <c r="B77" s="40" t="s">
        <v>63</v>
      </c>
      <c r="C77" s="40"/>
      <c r="D77" s="39"/>
      <c r="E77" s="64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</row>
    <row r="78" spans="1:20">
      <c r="A78" s="68">
        <v>1</v>
      </c>
      <c r="B78" s="26" t="s">
        <v>64</v>
      </c>
      <c r="C78" s="26"/>
      <c r="D78" s="25" t="s">
        <v>23</v>
      </c>
      <c r="E78" s="26">
        <v>1</v>
      </c>
      <c r="F78" s="36">
        <v>1</v>
      </c>
      <c r="G78" s="58">
        <v>123360</v>
      </c>
      <c r="H78" s="36">
        <v>0</v>
      </c>
      <c r="I78" s="36">
        <v>0</v>
      </c>
      <c r="J78" s="36">
        <v>0</v>
      </c>
      <c r="K78" s="36">
        <v>0</v>
      </c>
      <c r="L78" s="36">
        <v>0</v>
      </c>
      <c r="M78" s="36">
        <v>0</v>
      </c>
      <c r="N78" s="36">
        <v>4930</v>
      </c>
      <c r="O78" s="36">
        <v>4930</v>
      </c>
      <c r="P78" s="36">
        <v>4930</v>
      </c>
      <c r="Q78" s="58">
        <v>132790</v>
      </c>
      <c r="R78" s="58">
        <v>137720</v>
      </c>
      <c r="S78" s="58">
        <v>142650</v>
      </c>
      <c r="T78" s="36"/>
    </row>
    <row r="79" spans="1:20">
      <c r="A79" s="68">
        <v>2</v>
      </c>
      <c r="B79" s="26" t="s">
        <v>46</v>
      </c>
      <c r="C79" s="26"/>
      <c r="D79" s="25" t="s">
        <v>23</v>
      </c>
      <c r="E79" s="26">
        <v>1</v>
      </c>
      <c r="F79" s="36">
        <v>1</v>
      </c>
      <c r="G79" s="58">
        <v>145080</v>
      </c>
      <c r="H79" s="36">
        <v>0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58">
        <v>5640</v>
      </c>
      <c r="O79" s="58">
        <v>5640</v>
      </c>
      <c r="P79" s="58">
        <v>5640</v>
      </c>
      <c r="Q79" s="58">
        <v>150720</v>
      </c>
      <c r="R79" s="58">
        <v>156360</v>
      </c>
      <c r="S79" s="58">
        <v>162000</v>
      </c>
      <c r="T79" s="36"/>
    </row>
    <row r="80" spans="1:20">
      <c r="A80" s="69">
        <v>3</v>
      </c>
      <c r="B80" s="32" t="s">
        <v>65</v>
      </c>
      <c r="C80" s="32"/>
      <c r="D80" s="31" t="s">
        <v>23</v>
      </c>
      <c r="E80" s="32">
        <v>2</v>
      </c>
      <c r="F80" s="38">
        <v>2</v>
      </c>
      <c r="G80" s="59">
        <v>232080</v>
      </c>
      <c r="H80" s="38">
        <v>0</v>
      </c>
      <c r="I80" s="38">
        <v>0</v>
      </c>
      <c r="J80" s="38">
        <v>0</v>
      </c>
      <c r="K80" s="38">
        <v>0</v>
      </c>
      <c r="L80" s="38">
        <v>0</v>
      </c>
      <c r="M80" s="38">
        <v>0</v>
      </c>
      <c r="N80" s="59">
        <v>8880</v>
      </c>
      <c r="O80" s="59">
        <v>8880</v>
      </c>
      <c r="P80" s="59">
        <v>8880</v>
      </c>
      <c r="Q80" s="59">
        <v>240960</v>
      </c>
      <c r="R80" s="59">
        <v>249840</v>
      </c>
      <c r="S80" s="59">
        <v>258720</v>
      </c>
      <c r="T80" s="38"/>
    </row>
    <row r="81" spans="1:20">
      <c r="A81" s="47"/>
      <c r="B81" s="47" t="s">
        <v>35</v>
      </c>
      <c r="C81" s="47"/>
      <c r="D81" s="47" t="s">
        <v>23</v>
      </c>
      <c r="E81" s="65">
        <v>4</v>
      </c>
      <c r="F81" s="62">
        <v>4</v>
      </c>
      <c r="G81" s="63">
        <v>500520</v>
      </c>
      <c r="H81" s="73">
        <v>0</v>
      </c>
      <c r="I81" s="73">
        <v>0</v>
      </c>
      <c r="J81" s="73">
        <v>0</v>
      </c>
      <c r="K81" s="73">
        <v>0</v>
      </c>
      <c r="L81" s="73">
        <v>0</v>
      </c>
      <c r="M81" s="73">
        <v>0</v>
      </c>
      <c r="N81" s="63">
        <v>19450</v>
      </c>
      <c r="O81" s="63">
        <v>19450</v>
      </c>
      <c r="P81" s="63">
        <v>19450</v>
      </c>
      <c r="Q81" s="63">
        <v>524470</v>
      </c>
      <c r="R81" s="63">
        <v>543920</v>
      </c>
      <c r="S81" s="63">
        <v>563370</v>
      </c>
      <c r="T81" s="47"/>
    </row>
    <row r="82" spans="1:20" ht="19.5" thickBot="1">
      <c r="A82" s="70" t="s">
        <v>75</v>
      </c>
      <c r="B82" s="48" t="s">
        <v>35</v>
      </c>
      <c r="C82" s="105"/>
      <c r="D82" s="85"/>
      <c r="E82" s="86">
        <f>SUM(E81+E67+E64+E59+E50+E29+E21)</f>
        <v>42</v>
      </c>
      <c r="F82" s="86">
        <f>SUM(F81+F67+F64+F59+F50+F29+F21)</f>
        <v>29</v>
      </c>
      <c r="G82" s="86">
        <f>SUM(G81+G67+G64+G59+G50+G29+G21)</f>
        <v>4524600</v>
      </c>
      <c r="H82" s="86">
        <f>SUM(H81+H67+H64+H59+H50+H21)</f>
        <v>30</v>
      </c>
      <c r="I82" s="86">
        <f t="shared" ref="I82:S82" si="8">SUM(I81+I67+I64+I59+I50+I29+I21)</f>
        <v>37</v>
      </c>
      <c r="J82" s="86">
        <f t="shared" si="8"/>
        <v>37</v>
      </c>
      <c r="K82" s="86">
        <f t="shared" si="8"/>
        <v>0</v>
      </c>
      <c r="L82" s="87">
        <f t="shared" si="8"/>
        <v>0</v>
      </c>
      <c r="M82" s="87">
        <f t="shared" si="8"/>
        <v>0</v>
      </c>
      <c r="N82" s="86">
        <f t="shared" si="8"/>
        <v>2692930</v>
      </c>
      <c r="O82" s="86">
        <f t="shared" si="8"/>
        <v>286300</v>
      </c>
      <c r="P82" s="86">
        <f t="shared" si="8"/>
        <v>288370</v>
      </c>
      <c r="Q82" s="86">
        <f t="shared" si="8"/>
        <v>7227910</v>
      </c>
      <c r="R82" s="86">
        <f t="shared" si="8"/>
        <v>7493690</v>
      </c>
      <c r="S82" s="86">
        <f t="shared" si="8"/>
        <v>7759830</v>
      </c>
      <c r="T82" s="24"/>
    </row>
    <row r="83" spans="1:20" ht="33.75" thickTop="1">
      <c r="A83" s="71" t="s">
        <v>76</v>
      </c>
      <c r="B83" s="25" t="s">
        <v>66</v>
      </c>
      <c r="C83" s="39"/>
      <c r="D83" s="39"/>
      <c r="E83" s="82"/>
      <c r="F83" s="82"/>
      <c r="G83" s="82"/>
      <c r="H83" s="82"/>
      <c r="I83" s="39"/>
      <c r="J83" s="39"/>
      <c r="K83" s="83"/>
      <c r="L83" s="83"/>
      <c r="M83" s="83"/>
      <c r="N83" s="83"/>
      <c r="O83" s="83"/>
      <c r="P83" s="83"/>
      <c r="Q83" s="84">
        <v>478000</v>
      </c>
      <c r="R83" s="84">
        <v>502000</v>
      </c>
      <c r="S83" s="84">
        <v>527000</v>
      </c>
      <c r="T83" s="28"/>
    </row>
    <row r="84" spans="1:20" ht="33">
      <c r="A84" s="71" t="s">
        <v>77</v>
      </c>
      <c r="B84" s="25" t="s">
        <v>67</v>
      </c>
      <c r="C84" s="25"/>
      <c r="D84" s="25"/>
      <c r="E84" s="49"/>
      <c r="F84" s="49"/>
      <c r="G84" s="49"/>
      <c r="H84" s="49"/>
      <c r="I84" s="25"/>
      <c r="J84" s="25"/>
      <c r="K84" s="50"/>
      <c r="L84" s="50"/>
      <c r="M84" s="50"/>
      <c r="N84" s="50"/>
      <c r="O84" s="50"/>
      <c r="P84" s="50"/>
      <c r="Q84" s="27">
        <v>6928000</v>
      </c>
      <c r="R84" s="27">
        <v>7186000</v>
      </c>
      <c r="S84" s="27">
        <v>7548000</v>
      </c>
      <c r="T84" s="28"/>
    </row>
    <row r="85" spans="1:20">
      <c r="A85" s="71" t="s">
        <v>78</v>
      </c>
      <c r="B85" s="25" t="s">
        <v>68</v>
      </c>
      <c r="C85" s="25"/>
      <c r="D85" s="25"/>
      <c r="E85" s="49"/>
      <c r="F85" s="49"/>
      <c r="G85" s="49"/>
      <c r="H85" s="49"/>
      <c r="I85" s="25"/>
      <c r="J85" s="25"/>
      <c r="K85" s="50"/>
      <c r="L85" s="50"/>
      <c r="M85" s="50"/>
      <c r="N85" s="50"/>
      <c r="O85" s="50"/>
      <c r="P85" s="50"/>
      <c r="Q85" s="80">
        <f>SUM(Q82:Q84)</f>
        <v>14633910</v>
      </c>
      <c r="R85" s="80">
        <f t="shared" ref="R85:S85" si="9">SUM(R82:R84)</f>
        <v>15181690</v>
      </c>
      <c r="S85" s="80">
        <f t="shared" si="9"/>
        <v>15834830</v>
      </c>
      <c r="T85" s="28"/>
    </row>
    <row r="86" spans="1:20" ht="33">
      <c r="A86" s="72" t="s">
        <v>79</v>
      </c>
      <c r="B86" s="51" t="s">
        <v>69</v>
      </c>
      <c r="C86" s="51"/>
      <c r="D86" s="51"/>
      <c r="E86" s="44"/>
      <c r="F86" s="44"/>
      <c r="G86" s="44"/>
      <c r="H86" s="44"/>
      <c r="I86" s="51"/>
      <c r="J86" s="51"/>
      <c r="K86" s="52"/>
      <c r="L86" s="52"/>
      <c r="M86" s="52"/>
      <c r="N86" s="52"/>
      <c r="O86" s="52"/>
      <c r="P86" s="52"/>
      <c r="Q86" s="81">
        <f>SUM(Q85*100/44500000)</f>
        <v>32.885191011235953</v>
      </c>
      <c r="R86" s="81">
        <f>SUM(R85*100/46725000)</f>
        <v>32.491578384162651</v>
      </c>
      <c r="S86" s="81">
        <f>SUM(S85*100/49061250)</f>
        <v>32.2756350480267</v>
      </c>
      <c r="T86" s="30"/>
    </row>
    <row r="89" spans="1:20">
      <c r="Q89" s="79"/>
    </row>
  </sheetData>
  <mergeCells count="79">
    <mergeCell ref="M6:M7"/>
    <mergeCell ref="N6:N7"/>
    <mergeCell ref="Q4:S5"/>
    <mergeCell ref="O6:O7"/>
    <mergeCell ref="P6:P7"/>
    <mergeCell ref="Q6:Q7"/>
    <mergeCell ref="R6:R7"/>
    <mergeCell ref="S6:S7"/>
    <mergeCell ref="N4:P4"/>
    <mergeCell ref="N5:P5"/>
    <mergeCell ref="H39:J39"/>
    <mergeCell ref="K39:M39"/>
    <mergeCell ref="N39:P39"/>
    <mergeCell ref="A71:T71"/>
    <mergeCell ref="A72:T72"/>
    <mergeCell ref="A68:B68"/>
    <mergeCell ref="R40:R41"/>
    <mergeCell ref="S40:S41"/>
    <mergeCell ref="A36:T36"/>
    <mergeCell ref="A37:T37"/>
    <mergeCell ref="F38:G38"/>
    <mergeCell ref="H38:J38"/>
    <mergeCell ref="K38:M38"/>
    <mergeCell ref="N38:P38"/>
    <mergeCell ref="A38:A41"/>
    <mergeCell ref="B38:B41"/>
    <mergeCell ref="Q38:S39"/>
    <mergeCell ref="T38:T41"/>
    <mergeCell ref="H40:H41"/>
    <mergeCell ref="I40:I41"/>
    <mergeCell ref="J40:J41"/>
    <mergeCell ref="K40:K41"/>
    <mergeCell ref="L40:L41"/>
    <mergeCell ref="F39:G39"/>
    <mergeCell ref="A2:T2"/>
    <mergeCell ref="A3:T3"/>
    <mergeCell ref="F4:G4"/>
    <mergeCell ref="F5:G5"/>
    <mergeCell ref="H4:J4"/>
    <mergeCell ref="H5:J5"/>
    <mergeCell ref="K4:M4"/>
    <mergeCell ref="K5:M5"/>
    <mergeCell ref="B4:B7"/>
    <mergeCell ref="A4:A7"/>
    <mergeCell ref="T4:T7"/>
    <mergeCell ref="H6:H7"/>
    <mergeCell ref="I6:I7"/>
    <mergeCell ref="J6:J7"/>
    <mergeCell ref="K6:K7"/>
    <mergeCell ref="L6:L7"/>
    <mergeCell ref="A73:A76"/>
    <mergeCell ref="B73:B76"/>
    <mergeCell ref="Q73:S74"/>
    <mergeCell ref="M40:M41"/>
    <mergeCell ref="N40:N41"/>
    <mergeCell ref="O40:O41"/>
    <mergeCell ref="P40:P41"/>
    <mergeCell ref="Q40:Q41"/>
    <mergeCell ref="F74:G74"/>
    <mergeCell ref="H74:J74"/>
    <mergeCell ref="K74:M74"/>
    <mergeCell ref="N74:P74"/>
    <mergeCell ref="F73:G73"/>
    <mergeCell ref="H73:J73"/>
    <mergeCell ref="T73:T76"/>
    <mergeCell ref="H75:H76"/>
    <mergeCell ref="I75:I76"/>
    <mergeCell ref="J75:J76"/>
    <mergeCell ref="K75:K76"/>
    <mergeCell ref="L75:L76"/>
    <mergeCell ref="M75:M76"/>
    <mergeCell ref="N75:N76"/>
    <mergeCell ref="O75:O76"/>
    <mergeCell ref="P75:P76"/>
    <mergeCell ref="Q75:Q76"/>
    <mergeCell ref="R75:R76"/>
    <mergeCell ref="S75:S76"/>
    <mergeCell ref="K73:M73"/>
    <mergeCell ref="N73:P73"/>
  </mergeCells>
  <pageMargins left="0.39370078740157483" right="0.19685039370078741" top="0.47244094488188981" bottom="0.19685039370078741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199"/>
  <sheetViews>
    <sheetView tabSelected="1" topLeftCell="A139" workbookViewId="0">
      <selection activeCell="L9" sqref="L9"/>
    </sheetView>
  </sheetViews>
  <sheetFormatPr defaultRowHeight="15.75"/>
  <cols>
    <col min="1" max="1" width="4.25" style="106" customWidth="1"/>
    <col min="2" max="2" width="14.875" style="106" customWidth="1"/>
    <col min="3" max="3" width="15.875" style="106" hidden="1" customWidth="1"/>
    <col min="4" max="4" width="5" style="107" customWidth="1"/>
    <col min="5" max="6" width="4.625" style="106" customWidth="1"/>
    <col min="7" max="7" width="9.125" style="106" customWidth="1"/>
    <col min="8" max="8" width="4.5" style="106" customWidth="1"/>
    <col min="9" max="9" width="4.375" style="106" customWidth="1"/>
    <col min="10" max="10" width="7.625" style="106" customWidth="1"/>
    <col min="11" max="11" width="4.25" style="106" customWidth="1"/>
    <col min="12" max="12" width="4.875" style="106" customWidth="1"/>
    <col min="13" max="13" width="4.125" style="140" customWidth="1"/>
    <col min="14" max="15" width="8.375" style="107" customWidth="1"/>
    <col min="16" max="16" width="7.875" style="107" customWidth="1"/>
    <col min="17" max="17" width="9.5" style="107" customWidth="1"/>
    <col min="18" max="18" width="9.125" style="107" customWidth="1"/>
    <col min="19" max="19" width="9.25" style="107" customWidth="1"/>
    <col min="20" max="20" width="8.625" style="107" customWidth="1"/>
    <col min="21" max="16384" width="9" style="106"/>
  </cols>
  <sheetData>
    <row r="1" spans="1:20">
      <c r="A1" s="329" t="s">
        <v>70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</row>
    <row r="2" spans="1:20">
      <c r="A2" s="330" t="s">
        <v>71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</row>
    <row r="3" spans="1:20">
      <c r="A3" s="331" t="s">
        <v>2</v>
      </c>
      <c r="B3" s="331" t="s">
        <v>3</v>
      </c>
      <c r="C3" s="177"/>
      <c r="D3" s="108"/>
      <c r="E3" s="109"/>
      <c r="F3" s="334" t="s">
        <v>8</v>
      </c>
      <c r="G3" s="335"/>
      <c r="H3" s="336" t="s">
        <v>83</v>
      </c>
      <c r="I3" s="337"/>
      <c r="J3" s="338"/>
      <c r="K3" s="334" t="s">
        <v>13</v>
      </c>
      <c r="L3" s="339"/>
      <c r="M3" s="335"/>
      <c r="N3" s="334" t="s">
        <v>15</v>
      </c>
      <c r="O3" s="339"/>
      <c r="P3" s="335"/>
      <c r="Q3" s="340" t="s">
        <v>74</v>
      </c>
      <c r="R3" s="341"/>
      <c r="S3" s="342"/>
      <c r="T3" s="346" t="s">
        <v>18</v>
      </c>
    </row>
    <row r="4" spans="1:20">
      <c r="A4" s="332"/>
      <c r="B4" s="332"/>
      <c r="C4" s="178"/>
      <c r="D4" s="110" t="s">
        <v>4</v>
      </c>
      <c r="E4" s="111" t="s">
        <v>6</v>
      </c>
      <c r="F4" s="350" t="s">
        <v>9</v>
      </c>
      <c r="G4" s="351"/>
      <c r="H4" s="352" t="s">
        <v>82</v>
      </c>
      <c r="I4" s="353"/>
      <c r="J4" s="354"/>
      <c r="K4" s="350" t="s">
        <v>14</v>
      </c>
      <c r="L4" s="355"/>
      <c r="M4" s="351"/>
      <c r="N4" s="350" t="s">
        <v>73</v>
      </c>
      <c r="O4" s="355"/>
      <c r="P4" s="351"/>
      <c r="Q4" s="343"/>
      <c r="R4" s="344"/>
      <c r="S4" s="345"/>
      <c r="T4" s="347"/>
    </row>
    <row r="5" spans="1:20">
      <c r="A5" s="332"/>
      <c r="B5" s="332"/>
      <c r="C5" s="178"/>
      <c r="D5" s="110" t="s">
        <v>5</v>
      </c>
      <c r="E5" s="111" t="s">
        <v>7</v>
      </c>
      <c r="F5" s="112" t="s">
        <v>6</v>
      </c>
      <c r="G5" s="113" t="s">
        <v>20</v>
      </c>
      <c r="H5" s="331">
        <v>2558</v>
      </c>
      <c r="I5" s="331">
        <v>2559</v>
      </c>
      <c r="J5" s="331">
        <v>2560</v>
      </c>
      <c r="K5" s="331">
        <v>2558</v>
      </c>
      <c r="L5" s="331">
        <v>2559</v>
      </c>
      <c r="M5" s="356">
        <v>2560</v>
      </c>
      <c r="N5" s="346">
        <v>2558</v>
      </c>
      <c r="O5" s="346">
        <v>2559</v>
      </c>
      <c r="P5" s="346">
        <v>2560</v>
      </c>
      <c r="Q5" s="346">
        <v>2558</v>
      </c>
      <c r="R5" s="346">
        <v>2559</v>
      </c>
      <c r="S5" s="346">
        <v>2560</v>
      </c>
      <c r="T5" s="347"/>
    </row>
    <row r="6" spans="1:20">
      <c r="A6" s="333"/>
      <c r="B6" s="333"/>
      <c r="C6" s="178"/>
      <c r="D6" s="110"/>
      <c r="E6" s="111"/>
      <c r="F6" s="111" t="s">
        <v>37</v>
      </c>
      <c r="G6" s="114" t="s">
        <v>72</v>
      </c>
      <c r="H6" s="333"/>
      <c r="I6" s="333"/>
      <c r="J6" s="333"/>
      <c r="K6" s="333"/>
      <c r="L6" s="333"/>
      <c r="M6" s="357"/>
      <c r="N6" s="349"/>
      <c r="O6" s="349"/>
      <c r="P6" s="349"/>
      <c r="Q6" s="349"/>
      <c r="R6" s="349"/>
      <c r="S6" s="349"/>
      <c r="T6" s="348"/>
    </row>
    <row r="7" spans="1:20" ht="20.25" customHeight="1">
      <c r="A7" s="180">
        <v>1</v>
      </c>
      <c r="B7" s="179" t="s">
        <v>22</v>
      </c>
      <c r="C7" s="179" t="s">
        <v>90</v>
      </c>
      <c r="D7" s="181">
        <v>8</v>
      </c>
      <c r="E7" s="182">
        <v>1</v>
      </c>
      <c r="F7" s="182">
        <v>1</v>
      </c>
      <c r="G7" s="183">
        <v>461160</v>
      </c>
      <c r="H7" s="182">
        <v>1</v>
      </c>
      <c r="I7" s="182">
        <v>1</v>
      </c>
      <c r="J7" s="182">
        <v>1</v>
      </c>
      <c r="K7" s="182" t="s">
        <v>36</v>
      </c>
      <c r="L7" s="182" t="s">
        <v>36</v>
      </c>
      <c r="M7" s="184" t="s">
        <v>36</v>
      </c>
      <c r="N7" s="185">
        <v>13440</v>
      </c>
      <c r="O7" s="185">
        <v>13920</v>
      </c>
      <c r="P7" s="185">
        <v>14160</v>
      </c>
      <c r="Q7" s="185">
        <f>G7+N7</f>
        <v>474600</v>
      </c>
      <c r="R7" s="185">
        <f>Q7+O7</f>
        <v>488520</v>
      </c>
      <c r="S7" s="185">
        <f>R7+P7</f>
        <v>502680</v>
      </c>
      <c r="T7" s="157"/>
    </row>
    <row r="8" spans="1:20">
      <c r="A8" s="180">
        <v>2</v>
      </c>
      <c r="B8" s="179" t="s">
        <v>22</v>
      </c>
      <c r="C8" s="179" t="s">
        <v>125</v>
      </c>
      <c r="D8" s="181">
        <v>7</v>
      </c>
      <c r="E8" s="182">
        <v>1</v>
      </c>
      <c r="F8" s="182">
        <v>1</v>
      </c>
      <c r="G8" s="183">
        <v>306480</v>
      </c>
      <c r="H8" s="182">
        <v>1</v>
      </c>
      <c r="I8" s="182">
        <v>1</v>
      </c>
      <c r="J8" s="182">
        <v>1</v>
      </c>
      <c r="K8" s="182" t="s">
        <v>36</v>
      </c>
      <c r="L8" s="182" t="s">
        <v>36</v>
      </c>
      <c r="M8" s="184" t="s">
        <v>36</v>
      </c>
      <c r="N8" s="185">
        <v>10560</v>
      </c>
      <c r="O8" s="185">
        <v>10800</v>
      </c>
      <c r="P8" s="185">
        <v>10920</v>
      </c>
      <c r="Q8" s="185">
        <f t="shared" ref="Q8:Q16" si="0">G8+N8</f>
        <v>317040</v>
      </c>
      <c r="R8" s="185">
        <f t="shared" ref="R8:R16" si="1">Q8+O8</f>
        <v>327840</v>
      </c>
      <c r="S8" s="185">
        <f t="shared" ref="S8:S16" si="2">R8+P8</f>
        <v>338760</v>
      </c>
      <c r="T8" s="157"/>
    </row>
    <row r="9" spans="1:20">
      <c r="A9" s="186"/>
      <c r="B9" s="187" t="s">
        <v>21</v>
      </c>
      <c r="C9" s="187"/>
      <c r="D9" s="188"/>
      <c r="E9" s="186"/>
      <c r="F9" s="186"/>
      <c r="G9" s="186"/>
      <c r="H9" s="186"/>
      <c r="I9" s="186"/>
      <c r="J9" s="186"/>
      <c r="K9" s="186"/>
      <c r="L9" s="186"/>
      <c r="M9" s="189"/>
      <c r="N9" s="188"/>
      <c r="O9" s="188"/>
      <c r="P9" s="188"/>
      <c r="Q9" s="188"/>
      <c r="R9" s="188"/>
      <c r="S9" s="188"/>
      <c r="T9" s="108"/>
    </row>
    <row r="10" spans="1:20" ht="21.75" customHeight="1">
      <c r="A10" s="180">
        <v>3</v>
      </c>
      <c r="B10" s="179" t="s">
        <v>24</v>
      </c>
      <c r="C10" s="179" t="s">
        <v>91</v>
      </c>
      <c r="D10" s="181">
        <v>6</v>
      </c>
      <c r="E10" s="182">
        <v>1</v>
      </c>
      <c r="F10" s="182">
        <v>1</v>
      </c>
      <c r="G10" s="182">
        <v>291360</v>
      </c>
      <c r="H10" s="182">
        <v>1</v>
      </c>
      <c r="I10" s="182">
        <v>1</v>
      </c>
      <c r="J10" s="182">
        <v>1</v>
      </c>
      <c r="K10" s="182" t="s">
        <v>36</v>
      </c>
      <c r="L10" s="182" t="s">
        <v>36</v>
      </c>
      <c r="M10" s="184" t="s">
        <v>36</v>
      </c>
      <c r="N10" s="185">
        <v>10080</v>
      </c>
      <c r="O10" s="185">
        <v>10440</v>
      </c>
      <c r="P10" s="185">
        <v>10560</v>
      </c>
      <c r="Q10" s="185">
        <f t="shared" si="0"/>
        <v>301440</v>
      </c>
      <c r="R10" s="185">
        <f t="shared" si="1"/>
        <v>311880</v>
      </c>
      <c r="S10" s="185">
        <f t="shared" si="2"/>
        <v>322440</v>
      </c>
      <c r="T10" s="157"/>
    </row>
    <row r="11" spans="1:20" ht="31.5">
      <c r="A11" s="180">
        <v>4</v>
      </c>
      <c r="B11" s="179" t="s">
        <v>25</v>
      </c>
      <c r="C11" s="179" t="s">
        <v>92</v>
      </c>
      <c r="D11" s="190">
        <v>5</v>
      </c>
      <c r="E11" s="182">
        <v>1</v>
      </c>
      <c r="F11" s="182">
        <v>1</v>
      </c>
      <c r="G11" s="183">
        <v>223080</v>
      </c>
      <c r="H11" s="182">
        <v>1</v>
      </c>
      <c r="I11" s="182">
        <v>1</v>
      </c>
      <c r="J11" s="182">
        <v>1</v>
      </c>
      <c r="K11" s="182" t="s">
        <v>36</v>
      </c>
      <c r="L11" s="182" t="s">
        <v>36</v>
      </c>
      <c r="M11" s="184" t="s">
        <v>36</v>
      </c>
      <c r="N11" s="185">
        <v>8520</v>
      </c>
      <c r="O11" s="185">
        <v>8880</v>
      </c>
      <c r="P11" s="185">
        <v>8760</v>
      </c>
      <c r="Q11" s="185">
        <f t="shared" si="0"/>
        <v>231600</v>
      </c>
      <c r="R11" s="185">
        <f t="shared" si="1"/>
        <v>240480</v>
      </c>
      <c r="S11" s="185">
        <f t="shared" si="2"/>
        <v>249240</v>
      </c>
      <c r="T11" s="157"/>
    </row>
    <row r="12" spans="1:20" ht="31.5">
      <c r="A12" s="180">
        <v>5</v>
      </c>
      <c r="B12" s="179" t="s">
        <v>25</v>
      </c>
      <c r="C12" s="179"/>
      <c r="D12" s="191" t="s">
        <v>127</v>
      </c>
      <c r="E12" s="182">
        <v>1</v>
      </c>
      <c r="F12" s="182">
        <v>1</v>
      </c>
      <c r="G12" s="183">
        <v>242700</v>
      </c>
      <c r="H12" s="182">
        <v>1</v>
      </c>
      <c r="I12" s="182">
        <v>1</v>
      </c>
      <c r="J12" s="182">
        <v>1</v>
      </c>
      <c r="K12" s="182" t="s">
        <v>36</v>
      </c>
      <c r="L12" s="182" t="s">
        <v>36</v>
      </c>
      <c r="M12" s="184" t="s">
        <v>36</v>
      </c>
      <c r="N12" s="185">
        <v>6960</v>
      </c>
      <c r="O12" s="185">
        <v>6960</v>
      </c>
      <c r="P12" s="185">
        <v>6960</v>
      </c>
      <c r="Q12" s="185">
        <f t="shared" si="0"/>
        <v>249660</v>
      </c>
      <c r="R12" s="185">
        <f t="shared" si="1"/>
        <v>256620</v>
      </c>
      <c r="S12" s="185">
        <f t="shared" si="2"/>
        <v>263580</v>
      </c>
      <c r="T12" s="157"/>
    </row>
    <row r="13" spans="1:20" ht="21" customHeight="1">
      <c r="A13" s="180">
        <v>6</v>
      </c>
      <c r="B13" s="179" t="s">
        <v>26</v>
      </c>
      <c r="C13" s="179" t="s">
        <v>93</v>
      </c>
      <c r="D13" s="191" t="s">
        <v>127</v>
      </c>
      <c r="E13" s="182">
        <v>1</v>
      </c>
      <c r="F13" s="182">
        <v>1</v>
      </c>
      <c r="G13" s="183">
        <v>239640</v>
      </c>
      <c r="H13" s="182">
        <v>1</v>
      </c>
      <c r="I13" s="182">
        <v>1</v>
      </c>
      <c r="J13" s="182">
        <v>1</v>
      </c>
      <c r="K13" s="182" t="s">
        <v>36</v>
      </c>
      <c r="L13" s="182" t="s">
        <v>36</v>
      </c>
      <c r="M13" s="184" t="s">
        <v>36</v>
      </c>
      <c r="N13" s="185">
        <v>9720</v>
      </c>
      <c r="O13" s="185">
        <v>10080</v>
      </c>
      <c r="P13" s="185">
        <v>10440</v>
      </c>
      <c r="Q13" s="185">
        <f t="shared" si="0"/>
        <v>249360</v>
      </c>
      <c r="R13" s="185">
        <f t="shared" si="1"/>
        <v>259440</v>
      </c>
      <c r="S13" s="185">
        <f t="shared" si="2"/>
        <v>269880</v>
      </c>
      <c r="T13" s="157"/>
    </row>
    <row r="14" spans="1:20" ht="21" customHeight="1">
      <c r="A14" s="180">
        <v>7</v>
      </c>
      <c r="B14" s="179" t="s">
        <v>27</v>
      </c>
      <c r="C14" s="179" t="s">
        <v>94</v>
      </c>
      <c r="D14" s="190">
        <v>3</v>
      </c>
      <c r="E14" s="182">
        <v>1</v>
      </c>
      <c r="F14" s="182">
        <v>1</v>
      </c>
      <c r="G14" s="183">
        <v>201120</v>
      </c>
      <c r="H14" s="182">
        <v>1</v>
      </c>
      <c r="I14" s="182">
        <v>1</v>
      </c>
      <c r="J14" s="182">
        <v>1</v>
      </c>
      <c r="K14" s="182" t="s">
        <v>36</v>
      </c>
      <c r="L14" s="182" t="s">
        <v>36</v>
      </c>
      <c r="M14" s="184" t="s">
        <v>36</v>
      </c>
      <c r="N14" s="185">
        <v>7680</v>
      </c>
      <c r="O14" s="185">
        <v>8040</v>
      </c>
      <c r="P14" s="185">
        <v>8280</v>
      </c>
      <c r="Q14" s="185">
        <f t="shared" si="0"/>
        <v>208800</v>
      </c>
      <c r="R14" s="185">
        <f t="shared" si="1"/>
        <v>216840</v>
      </c>
      <c r="S14" s="185">
        <f t="shared" si="2"/>
        <v>225120</v>
      </c>
      <c r="T14" s="157"/>
    </row>
    <row r="15" spans="1:20" ht="22.5" customHeight="1">
      <c r="A15" s="180">
        <v>8</v>
      </c>
      <c r="B15" s="179" t="s">
        <v>28</v>
      </c>
      <c r="C15" s="179" t="s">
        <v>95</v>
      </c>
      <c r="D15" s="190">
        <v>3</v>
      </c>
      <c r="E15" s="182">
        <v>1</v>
      </c>
      <c r="F15" s="182">
        <v>1</v>
      </c>
      <c r="G15" s="183">
        <v>183480</v>
      </c>
      <c r="H15" s="182">
        <v>1</v>
      </c>
      <c r="I15" s="182">
        <v>1</v>
      </c>
      <c r="J15" s="182">
        <v>1</v>
      </c>
      <c r="K15" s="182" t="s">
        <v>36</v>
      </c>
      <c r="L15" s="182" t="s">
        <v>36</v>
      </c>
      <c r="M15" s="184" t="s">
        <v>36</v>
      </c>
      <c r="N15" s="185">
        <v>6600</v>
      </c>
      <c r="O15" s="185">
        <v>7320</v>
      </c>
      <c r="P15" s="185">
        <v>7560</v>
      </c>
      <c r="Q15" s="185">
        <f t="shared" si="0"/>
        <v>190080</v>
      </c>
      <c r="R15" s="185">
        <f t="shared" si="1"/>
        <v>197400</v>
      </c>
      <c r="S15" s="185">
        <f t="shared" si="2"/>
        <v>204960</v>
      </c>
      <c r="T15" s="157"/>
    </row>
    <row r="16" spans="1:20" ht="31.5">
      <c r="A16" s="180">
        <v>9</v>
      </c>
      <c r="B16" s="179" t="s">
        <v>29</v>
      </c>
      <c r="C16" s="179"/>
      <c r="D16" s="191" t="s">
        <v>89</v>
      </c>
      <c r="E16" s="182">
        <v>1</v>
      </c>
      <c r="F16" s="192" t="s">
        <v>36</v>
      </c>
      <c r="G16" s="183">
        <v>242700</v>
      </c>
      <c r="H16" s="182">
        <v>1</v>
      </c>
      <c r="I16" s="182">
        <v>1</v>
      </c>
      <c r="J16" s="182">
        <v>1</v>
      </c>
      <c r="K16" s="182" t="s">
        <v>36</v>
      </c>
      <c r="L16" s="182" t="s">
        <v>36</v>
      </c>
      <c r="M16" s="184" t="s">
        <v>36</v>
      </c>
      <c r="N16" s="185">
        <v>6960</v>
      </c>
      <c r="O16" s="185">
        <v>6960</v>
      </c>
      <c r="P16" s="185">
        <v>6960</v>
      </c>
      <c r="Q16" s="185">
        <f t="shared" si="0"/>
        <v>249660</v>
      </c>
      <c r="R16" s="185">
        <f t="shared" si="1"/>
        <v>256620</v>
      </c>
      <c r="S16" s="185">
        <f t="shared" si="2"/>
        <v>263580</v>
      </c>
      <c r="T16" s="157" t="s">
        <v>110</v>
      </c>
    </row>
    <row r="17" spans="1:20" ht="33.75" customHeight="1">
      <c r="A17" s="180">
        <v>10</v>
      </c>
      <c r="B17" s="179" t="s">
        <v>30</v>
      </c>
      <c r="C17" s="179" t="s">
        <v>96</v>
      </c>
      <c r="D17" s="191" t="s">
        <v>127</v>
      </c>
      <c r="E17" s="182">
        <v>1</v>
      </c>
      <c r="F17" s="182">
        <v>1</v>
      </c>
      <c r="G17" s="183">
        <v>230400</v>
      </c>
      <c r="H17" s="182">
        <v>1</v>
      </c>
      <c r="I17" s="182">
        <v>1</v>
      </c>
      <c r="J17" s="182">
        <v>1</v>
      </c>
      <c r="K17" s="182" t="s">
        <v>36</v>
      </c>
      <c r="L17" s="182" t="s">
        <v>36</v>
      </c>
      <c r="M17" s="184" t="s">
        <v>36</v>
      </c>
      <c r="N17" s="185">
        <v>9240</v>
      </c>
      <c r="O17" s="185">
        <v>9720</v>
      </c>
      <c r="P17" s="185">
        <v>10080</v>
      </c>
      <c r="Q17" s="185">
        <f t="shared" ref="Q17:Q23" si="3">G17+N17</f>
        <v>239640</v>
      </c>
      <c r="R17" s="185">
        <f t="shared" ref="R17:R23" si="4">Q17+O17</f>
        <v>249360</v>
      </c>
      <c r="S17" s="185">
        <f t="shared" ref="S17:S23" si="5">R17+P17</f>
        <v>259440</v>
      </c>
      <c r="T17" s="157"/>
    </row>
    <row r="18" spans="1:20" ht="21.75" customHeight="1">
      <c r="A18" s="186">
        <v>11</v>
      </c>
      <c r="B18" s="237" t="s">
        <v>30</v>
      </c>
      <c r="C18" s="237"/>
      <c r="D18" s="368" t="s">
        <v>89</v>
      </c>
      <c r="E18" s="225">
        <v>1</v>
      </c>
      <c r="F18" s="225"/>
      <c r="G18" s="369" t="s">
        <v>36</v>
      </c>
      <c r="H18" s="225">
        <v>1</v>
      </c>
      <c r="I18" s="225">
        <v>1</v>
      </c>
      <c r="J18" s="225">
        <v>1</v>
      </c>
      <c r="K18" s="225" t="s">
        <v>134</v>
      </c>
      <c r="L18" s="225" t="s">
        <v>36</v>
      </c>
      <c r="M18" s="226" t="s">
        <v>36</v>
      </c>
      <c r="N18" s="370">
        <v>68600</v>
      </c>
      <c r="O18" s="370">
        <v>7500</v>
      </c>
      <c r="P18" s="370">
        <v>7500</v>
      </c>
      <c r="Q18" s="370">
        <f>N18</f>
        <v>68600</v>
      </c>
      <c r="R18" s="370">
        <f t="shared" si="4"/>
        <v>76100</v>
      </c>
      <c r="S18" s="370">
        <f t="shared" si="5"/>
        <v>83600</v>
      </c>
      <c r="T18" s="371" t="s">
        <v>151</v>
      </c>
    </row>
    <row r="19" spans="1:20" ht="21.75" customHeight="1">
      <c r="A19" s="217"/>
      <c r="B19" s="213"/>
      <c r="C19" s="213"/>
      <c r="D19" s="219"/>
      <c r="E19" s="220"/>
      <c r="F19" s="220"/>
      <c r="G19" s="372"/>
      <c r="H19" s="220"/>
      <c r="I19" s="220"/>
      <c r="J19" s="220"/>
      <c r="K19" s="220"/>
      <c r="L19" s="220"/>
      <c r="M19" s="373"/>
      <c r="N19" s="374"/>
      <c r="O19" s="374"/>
      <c r="P19" s="374"/>
      <c r="Q19" s="374"/>
      <c r="R19" s="374"/>
      <c r="S19" s="375" t="s">
        <v>152</v>
      </c>
      <c r="T19" s="376" t="s">
        <v>153</v>
      </c>
    </row>
    <row r="20" spans="1:20" ht="23.25" customHeight="1">
      <c r="A20" s="180">
        <v>12</v>
      </c>
      <c r="B20" s="179" t="s">
        <v>31</v>
      </c>
      <c r="C20" s="179" t="s">
        <v>97</v>
      </c>
      <c r="D20" s="191" t="s">
        <v>127</v>
      </c>
      <c r="E20" s="182">
        <v>1</v>
      </c>
      <c r="F20" s="182">
        <v>1</v>
      </c>
      <c r="G20" s="183">
        <v>346560</v>
      </c>
      <c r="H20" s="182">
        <v>1</v>
      </c>
      <c r="I20" s="182">
        <v>1</v>
      </c>
      <c r="J20" s="182">
        <v>1</v>
      </c>
      <c r="K20" s="182" t="s">
        <v>36</v>
      </c>
      <c r="L20" s="182" t="s">
        <v>36</v>
      </c>
      <c r="M20" s="184" t="s">
        <v>36</v>
      </c>
      <c r="N20" s="185">
        <v>11160</v>
      </c>
      <c r="O20" s="185">
        <v>11520</v>
      </c>
      <c r="P20" s="185">
        <v>11880</v>
      </c>
      <c r="Q20" s="185">
        <f t="shared" si="3"/>
        <v>357720</v>
      </c>
      <c r="R20" s="185">
        <f t="shared" si="4"/>
        <v>369240</v>
      </c>
      <c r="S20" s="185">
        <f t="shared" si="5"/>
        <v>381120</v>
      </c>
      <c r="T20" s="157"/>
    </row>
    <row r="21" spans="1:20">
      <c r="A21" s="180">
        <v>13</v>
      </c>
      <c r="B21" s="179" t="s">
        <v>31</v>
      </c>
      <c r="C21" s="179"/>
      <c r="D21" s="191" t="s">
        <v>80</v>
      </c>
      <c r="E21" s="182">
        <v>1</v>
      </c>
      <c r="F21" s="182" t="s">
        <v>129</v>
      </c>
      <c r="G21" s="183">
        <v>198960</v>
      </c>
      <c r="H21" s="182">
        <v>1</v>
      </c>
      <c r="I21" s="182">
        <v>1</v>
      </c>
      <c r="J21" s="182">
        <v>1</v>
      </c>
      <c r="K21" s="182" t="s">
        <v>36</v>
      </c>
      <c r="L21" s="182" t="s">
        <v>36</v>
      </c>
      <c r="M21" s="184" t="s">
        <v>36</v>
      </c>
      <c r="N21" s="185">
        <v>7080</v>
      </c>
      <c r="O21" s="185">
        <v>7080</v>
      </c>
      <c r="P21" s="185">
        <v>7080</v>
      </c>
      <c r="Q21" s="185">
        <f t="shared" si="3"/>
        <v>206040</v>
      </c>
      <c r="R21" s="185">
        <f t="shared" si="4"/>
        <v>213120</v>
      </c>
      <c r="S21" s="185">
        <f t="shared" si="5"/>
        <v>220200</v>
      </c>
      <c r="T21" s="157" t="s">
        <v>110</v>
      </c>
    </row>
    <row r="22" spans="1:20" ht="34.5" customHeight="1">
      <c r="A22" s="180">
        <v>14</v>
      </c>
      <c r="B22" s="179" t="s">
        <v>32</v>
      </c>
      <c r="C22" s="179" t="s">
        <v>98</v>
      </c>
      <c r="D22" s="190">
        <v>4</v>
      </c>
      <c r="E22" s="182">
        <v>1</v>
      </c>
      <c r="F22" s="182">
        <v>1</v>
      </c>
      <c r="G22" s="183">
        <v>236640</v>
      </c>
      <c r="H22" s="182">
        <v>1</v>
      </c>
      <c r="I22" s="182">
        <v>1</v>
      </c>
      <c r="J22" s="182">
        <v>1</v>
      </c>
      <c r="K22" s="182" t="s">
        <v>36</v>
      </c>
      <c r="L22" s="182" t="s">
        <v>36</v>
      </c>
      <c r="M22" s="182" t="s">
        <v>36</v>
      </c>
      <c r="N22" s="185">
        <v>7680</v>
      </c>
      <c r="O22" s="185">
        <v>7920</v>
      </c>
      <c r="P22" s="185">
        <v>8160</v>
      </c>
      <c r="Q22" s="185">
        <f t="shared" si="3"/>
        <v>244320</v>
      </c>
      <c r="R22" s="185">
        <f t="shared" si="4"/>
        <v>252240</v>
      </c>
      <c r="S22" s="185">
        <f t="shared" si="5"/>
        <v>260400</v>
      </c>
      <c r="T22" s="157"/>
    </row>
    <row r="23" spans="1:20" ht="31.5">
      <c r="A23" s="180">
        <v>15</v>
      </c>
      <c r="B23" s="179" t="s">
        <v>34</v>
      </c>
      <c r="C23" s="179"/>
      <c r="D23" s="191" t="s">
        <v>81</v>
      </c>
      <c r="E23" s="182">
        <v>1</v>
      </c>
      <c r="F23" s="192" t="s">
        <v>132</v>
      </c>
      <c r="G23" s="192">
        <v>165780</v>
      </c>
      <c r="H23" s="182">
        <v>1</v>
      </c>
      <c r="I23" s="182">
        <v>1</v>
      </c>
      <c r="J23" s="182">
        <v>1</v>
      </c>
      <c r="K23" s="182" t="s">
        <v>36</v>
      </c>
      <c r="L23" s="182" t="s">
        <v>36</v>
      </c>
      <c r="M23" s="182" t="s">
        <v>36</v>
      </c>
      <c r="N23" s="185">
        <v>5640</v>
      </c>
      <c r="O23" s="185">
        <v>5640</v>
      </c>
      <c r="P23" s="185">
        <v>5640</v>
      </c>
      <c r="Q23" s="185">
        <f t="shared" si="3"/>
        <v>171420</v>
      </c>
      <c r="R23" s="185">
        <f t="shared" si="4"/>
        <v>177060</v>
      </c>
      <c r="S23" s="185">
        <f t="shared" si="5"/>
        <v>182700</v>
      </c>
      <c r="T23" s="157" t="s">
        <v>110</v>
      </c>
    </row>
    <row r="24" spans="1:20">
      <c r="A24" s="180"/>
      <c r="B24" s="115" t="s">
        <v>35</v>
      </c>
      <c r="C24" s="179" t="s">
        <v>35</v>
      </c>
      <c r="D24" s="191"/>
      <c r="E24" s="182"/>
      <c r="F24" s="192"/>
      <c r="G24" s="192">
        <f>SUM(G7:G23)</f>
        <v>3570060</v>
      </c>
      <c r="H24" s="182"/>
      <c r="I24" s="182"/>
      <c r="J24" s="182"/>
      <c r="K24" s="182"/>
      <c r="L24" s="182"/>
      <c r="M24" s="184"/>
      <c r="N24" s="185">
        <f t="shared" ref="N24:S24" si="6">SUM(N7:N23)</f>
        <v>189920</v>
      </c>
      <c r="O24" s="185">
        <f t="shared" si="6"/>
        <v>132780</v>
      </c>
      <c r="P24" s="185">
        <f t="shared" si="6"/>
        <v>134940</v>
      </c>
      <c r="Q24" s="185">
        <f t="shared" si="6"/>
        <v>3759980</v>
      </c>
      <c r="R24" s="185">
        <f t="shared" si="6"/>
        <v>3892760</v>
      </c>
      <c r="S24" s="185">
        <f t="shared" si="6"/>
        <v>4027700</v>
      </c>
      <c r="T24" s="157"/>
    </row>
    <row r="25" spans="1:20">
      <c r="A25" s="193"/>
      <c r="B25" s="119"/>
      <c r="C25" s="194"/>
      <c r="D25" s="195"/>
      <c r="E25" s="196"/>
      <c r="F25" s="197"/>
      <c r="G25" s="197"/>
      <c r="H25" s="196"/>
      <c r="I25" s="196"/>
      <c r="J25" s="196"/>
      <c r="K25" s="196"/>
      <c r="L25" s="196"/>
      <c r="M25" s="198"/>
      <c r="N25" s="199"/>
      <c r="O25" s="199"/>
      <c r="P25" s="199"/>
      <c r="Q25" s="199"/>
      <c r="R25" s="199"/>
      <c r="S25" s="199"/>
      <c r="T25" s="175">
        <v>16</v>
      </c>
    </row>
    <row r="26" spans="1:20">
      <c r="A26" s="193"/>
      <c r="B26" s="194"/>
      <c r="C26" s="194"/>
      <c r="D26" s="195"/>
      <c r="E26" s="196"/>
      <c r="F26" s="197"/>
      <c r="G26" s="197"/>
      <c r="H26" s="196"/>
      <c r="I26" s="196"/>
      <c r="J26" s="196"/>
      <c r="K26" s="196"/>
      <c r="L26" s="196"/>
      <c r="M26" s="200"/>
      <c r="N26" s="199"/>
      <c r="O26" s="199"/>
      <c r="P26" s="199"/>
      <c r="Q26" s="199"/>
      <c r="R26" s="199"/>
      <c r="S26" s="199"/>
      <c r="T26" s="171"/>
    </row>
    <row r="27" spans="1:20">
      <c r="A27" s="331" t="s">
        <v>2</v>
      </c>
      <c r="B27" s="331" t="s">
        <v>3</v>
      </c>
      <c r="C27" s="177"/>
      <c r="D27" s="108"/>
      <c r="E27" s="109"/>
      <c r="F27" s="334" t="s">
        <v>8</v>
      </c>
      <c r="G27" s="335"/>
      <c r="H27" s="361" t="s">
        <v>83</v>
      </c>
      <c r="I27" s="362"/>
      <c r="J27" s="363"/>
      <c r="K27" s="334" t="s">
        <v>13</v>
      </c>
      <c r="L27" s="339"/>
      <c r="M27" s="335"/>
      <c r="N27" s="334" t="s">
        <v>15</v>
      </c>
      <c r="O27" s="339"/>
      <c r="P27" s="335"/>
      <c r="Q27" s="340" t="s">
        <v>74</v>
      </c>
      <c r="R27" s="341"/>
      <c r="S27" s="342"/>
      <c r="T27" s="346" t="s">
        <v>18</v>
      </c>
    </row>
    <row r="28" spans="1:20">
      <c r="A28" s="332"/>
      <c r="B28" s="332"/>
      <c r="C28" s="178"/>
      <c r="D28" s="110" t="s">
        <v>4</v>
      </c>
      <c r="E28" s="111" t="s">
        <v>6</v>
      </c>
      <c r="F28" s="350" t="s">
        <v>9</v>
      </c>
      <c r="G28" s="351"/>
      <c r="H28" s="358" t="s">
        <v>82</v>
      </c>
      <c r="I28" s="359"/>
      <c r="J28" s="360"/>
      <c r="K28" s="350" t="s">
        <v>14</v>
      </c>
      <c r="L28" s="355"/>
      <c r="M28" s="351"/>
      <c r="N28" s="350" t="s">
        <v>73</v>
      </c>
      <c r="O28" s="355"/>
      <c r="P28" s="351"/>
      <c r="Q28" s="343"/>
      <c r="R28" s="344"/>
      <c r="S28" s="345"/>
      <c r="T28" s="347"/>
    </row>
    <row r="29" spans="1:20">
      <c r="A29" s="332"/>
      <c r="B29" s="332"/>
      <c r="C29" s="178"/>
      <c r="D29" s="110" t="s">
        <v>5</v>
      </c>
      <c r="E29" s="111" t="s">
        <v>7</v>
      </c>
      <c r="F29" s="112" t="s">
        <v>6</v>
      </c>
      <c r="G29" s="113" t="s">
        <v>20</v>
      </c>
      <c r="H29" s="331">
        <v>2558</v>
      </c>
      <c r="I29" s="331">
        <v>2559</v>
      </c>
      <c r="J29" s="331">
        <v>2560</v>
      </c>
      <c r="K29" s="331">
        <v>2558</v>
      </c>
      <c r="L29" s="331">
        <v>2559</v>
      </c>
      <c r="M29" s="356">
        <v>2560</v>
      </c>
      <c r="N29" s="346">
        <v>2558</v>
      </c>
      <c r="O29" s="346">
        <v>2559</v>
      </c>
      <c r="P29" s="346">
        <v>2560</v>
      </c>
      <c r="Q29" s="346">
        <v>2558</v>
      </c>
      <c r="R29" s="346">
        <v>2559</v>
      </c>
      <c r="S29" s="346">
        <v>2560</v>
      </c>
      <c r="T29" s="347"/>
    </row>
    <row r="30" spans="1:20">
      <c r="A30" s="333"/>
      <c r="B30" s="333"/>
      <c r="C30" s="178"/>
      <c r="D30" s="110"/>
      <c r="E30" s="111"/>
      <c r="F30" s="111" t="s">
        <v>37</v>
      </c>
      <c r="G30" s="114" t="s">
        <v>72</v>
      </c>
      <c r="H30" s="333"/>
      <c r="I30" s="333"/>
      <c r="J30" s="333"/>
      <c r="K30" s="333"/>
      <c r="L30" s="333"/>
      <c r="M30" s="357"/>
      <c r="N30" s="349"/>
      <c r="O30" s="349"/>
      <c r="P30" s="349"/>
      <c r="Q30" s="349"/>
      <c r="R30" s="349"/>
      <c r="S30" s="349"/>
      <c r="T30" s="348"/>
    </row>
    <row r="31" spans="1:20">
      <c r="A31" s="180"/>
      <c r="B31" s="201" t="s">
        <v>63</v>
      </c>
      <c r="C31" s="179"/>
      <c r="D31" s="191"/>
      <c r="E31" s="182"/>
      <c r="F31" s="192"/>
      <c r="G31" s="192"/>
      <c r="H31" s="182"/>
      <c r="I31" s="182"/>
      <c r="J31" s="182"/>
      <c r="K31" s="182"/>
      <c r="L31" s="182"/>
      <c r="M31" s="184"/>
      <c r="N31" s="185"/>
      <c r="O31" s="185"/>
      <c r="P31" s="185"/>
      <c r="Q31" s="185"/>
      <c r="R31" s="185"/>
      <c r="S31" s="185"/>
      <c r="T31" s="157"/>
    </row>
    <row r="32" spans="1:20">
      <c r="A32" s="202">
        <v>16</v>
      </c>
      <c r="B32" s="179" t="s">
        <v>64</v>
      </c>
      <c r="C32" s="179" t="s">
        <v>106</v>
      </c>
      <c r="D32" s="181" t="s">
        <v>23</v>
      </c>
      <c r="E32" s="179">
        <v>1</v>
      </c>
      <c r="F32" s="182">
        <v>1</v>
      </c>
      <c r="G32" s="183">
        <v>147960</v>
      </c>
      <c r="H32" s="182">
        <v>1</v>
      </c>
      <c r="I32" s="182">
        <v>1</v>
      </c>
      <c r="J32" s="182">
        <v>1</v>
      </c>
      <c r="K32" s="182" t="s">
        <v>36</v>
      </c>
      <c r="L32" s="182" t="s">
        <v>36</v>
      </c>
      <c r="M32" s="184" t="s">
        <v>36</v>
      </c>
      <c r="N32" s="203">
        <v>5760</v>
      </c>
      <c r="O32" s="203">
        <v>6000</v>
      </c>
      <c r="P32" s="203">
        <v>8640</v>
      </c>
      <c r="Q32" s="203">
        <f>G32+N32</f>
        <v>153720</v>
      </c>
      <c r="R32" s="203">
        <f>Q32+O32</f>
        <v>159720</v>
      </c>
      <c r="S32" s="203">
        <f>R32+P32</f>
        <v>168360</v>
      </c>
      <c r="T32" s="181"/>
    </row>
    <row r="33" spans="1:20">
      <c r="A33" s="202"/>
      <c r="B33" s="204" t="s">
        <v>109</v>
      </c>
      <c r="C33" s="179"/>
      <c r="D33" s="181"/>
      <c r="E33" s="179"/>
      <c r="F33" s="182"/>
      <c r="G33" s="183"/>
      <c r="H33" s="182"/>
      <c r="I33" s="182"/>
      <c r="J33" s="182"/>
      <c r="K33" s="182"/>
      <c r="L33" s="182"/>
      <c r="M33" s="184"/>
      <c r="N33" s="203"/>
      <c r="O33" s="203"/>
      <c r="P33" s="203"/>
      <c r="Q33" s="203"/>
      <c r="R33" s="203"/>
      <c r="S33" s="203"/>
      <c r="T33" s="181"/>
    </row>
    <row r="34" spans="1:20" ht="31.5">
      <c r="A34" s="202">
        <v>17</v>
      </c>
      <c r="B34" s="179" t="s">
        <v>112</v>
      </c>
      <c r="C34" s="179"/>
      <c r="D34" s="181"/>
      <c r="E34" s="179">
        <v>1</v>
      </c>
      <c r="F34" s="182">
        <v>1</v>
      </c>
      <c r="G34" s="183">
        <v>180000</v>
      </c>
      <c r="H34" s="182">
        <v>1</v>
      </c>
      <c r="I34" s="182">
        <v>1</v>
      </c>
      <c r="J34" s="182">
        <v>1</v>
      </c>
      <c r="K34" s="182" t="s">
        <v>36</v>
      </c>
      <c r="L34" s="182" t="s">
        <v>36</v>
      </c>
      <c r="M34" s="184" t="s">
        <v>36</v>
      </c>
      <c r="N34" s="203">
        <v>0</v>
      </c>
      <c r="O34" s="203">
        <v>7200</v>
      </c>
      <c r="P34" s="203">
        <v>7560</v>
      </c>
      <c r="Q34" s="203">
        <v>180000</v>
      </c>
      <c r="R34" s="203">
        <f t="shared" ref="R34:S37" si="7">Q34+O34</f>
        <v>187200</v>
      </c>
      <c r="S34" s="203">
        <f t="shared" si="7"/>
        <v>194760</v>
      </c>
      <c r="T34" s="181"/>
    </row>
    <row r="35" spans="1:20">
      <c r="A35" s="202">
        <v>18</v>
      </c>
      <c r="B35" s="179" t="s">
        <v>64</v>
      </c>
      <c r="C35" s="179"/>
      <c r="D35" s="181"/>
      <c r="E35" s="179">
        <v>2</v>
      </c>
      <c r="F35" s="182">
        <v>2</v>
      </c>
      <c r="G35" s="183">
        <v>256320</v>
      </c>
      <c r="H35" s="182">
        <v>2</v>
      </c>
      <c r="I35" s="182">
        <v>2</v>
      </c>
      <c r="J35" s="182">
        <v>2</v>
      </c>
      <c r="K35" s="182" t="s">
        <v>36</v>
      </c>
      <c r="L35" s="182" t="s">
        <v>36</v>
      </c>
      <c r="M35" s="184" t="s">
        <v>36</v>
      </c>
      <c r="N35" s="203">
        <v>10320</v>
      </c>
      <c r="O35" s="203">
        <v>10800</v>
      </c>
      <c r="P35" s="203">
        <v>11280</v>
      </c>
      <c r="Q35" s="203">
        <f>G35+N35</f>
        <v>266640</v>
      </c>
      <c r="R35" s="203">
        <f>Q35+O35</f>
        <v>277440</v>
      </c>
      <c r="S35" s="203">
        <f t="shared" si="7"/>
        <v>288720</v>
      </c>
      <c r="T35" s="181"/>
    </row>
    <row r="36" spans="1:20" ht="18" customHeight="1">
      <c r="A36" s="202">
        <v>19</v>
      </c>
      <c r="B36" s="179" t="s">
        <v>133</v>
      </c>
      <c r="C36" s="179"/>
      <c r="D36" s="181"/>
      <c r="E36" s="179">
        <v>1</v>
      </c>
      <c r="F36" s="182"/>
      <c r="G36" s="183">
        <v>0</v>
      </c>
      <c r="H36" s="182">
        <v>1</v>
      </c>
      <c r="I36" s="182">
        <v>1</v>
      </c>
      <c r="J36" s="182">
        <v>1</v>
      </c>
      <c r="K36" s="182" t="s">
        <v>134</v>
      </c>
      <c r="L36" s="182"/>
      <c r="M36" s="184"/>
      <c r="N36" s="203">
        <v>112800</v>
      </c>
      <c r="O36" s="203">
        <v>4560</v>
      </c>
      <c r="P36" s="203">
        <v>4800</v>
      </c>
      <c r="Q36" s="203">
        <f>G36+N36</f>
        <v>112800</v>
      </c>
      <c r="R36" s="203">
        <f t="shared" si="7"/>
        <v>117360</v>
      </c>
      <c r="S36" s="203">
        <f t="shared" si="7"/>
        <v>122160</v>
      </c>
      <c r="T36" s="181"/>
    </row>
    <row r="37" spans="1:20" ht="31.5">
      <c r="A37" s="202">
        <v>20</v>
      </c>
      <c r="B37" s="179" t="s">
        <v>136</v>
      </c>
      <c r="C37" s="179"/>
      <c r="D37" s="181"/>
      <c r="E37" s="179">
        <v>1</v>
      </c>
      <c r="F37" s="182"/>
      <c r="G37" s="183">
        <v>0</v>
      </c>
      <c r="H37" s="182">
        <v>1</v>
      </c>
      <c r="I37" s="182">
        <v>1</v>
      </c>
      <c r="J37" s="182">
        <v>1</v>
      </c>
      <c r="K37" s="182" t="s">
        <v>134</v>
      </c>
      <c r="L37" s="182"/>
      <c r="M37" s="184"/>
      <c r="N37" s="203">
        <v>112800</v>
      </c>
      <c r="O37" s="203">
        <v>4560</v>
      </c>
      <c r="P37" s="203">
        <v>4800</v>
      </c>
      <c r="Q37" s="203">
        <f>G37+N37</f>
        <v>112800</v>
      </c>
      <c r="R37" s="203">
        <f t="shared" si="7"/>
        <v>117360</v>
      </c>
      <c r="S37" s="203">
        <f t="shared" si="7"/>
        <v>122160</v>
      </c>
      <c r="T37" s="181"/>
    </row>
    <row r="38" spans="1:20">
      <c r="A38" s="202"/>
      <c r="B38" s="205" t="s">
        <v>108</v>
      </c>
      <c r="C38" s="179"/>
      <c r="D38" s="181"/>
      <c r="E38" s="179"/>
      <c r="F38" s="182"/>
      <c r="G38" s="183"/>
      <c r="H38" s="182"/>
      <c r="I38" s="182"/>
      <c r="J38" s="182"/>
      <c r="K38" s="182"/>
      <c r="L38" s="182"/>
      <c r="M38" s="184"/>
      <c r="N38" s="203"/>
      <c r="O38" s="203"/>
      <c r="P38" s="203"/>
      <c r="Q38" s="203"/>
      <c r="R38" s="203"/>
      <c r="S38" s="203"/>
      <c r="T38" s="181"/>
    </row>
    <row r="39" spans="1:20">
      <c r="A39" s="202">
        <v>21</v>
      </c>
      <c r="B39" s="179" t="s">
        <v>128</v>
      </c>
      <c r="C39" s="179"/>
      <c r="D39" s="181"/>
      <c r="E39" s="179">
        <v>2</v>
      </c>
      <c r="F39" s="182">
        <v>2</v>
      </c>
      <c r="G39" s="183">
        <v>216000</v>
      </c>
      <c r="H39" s="182">
        <v>2</v>
      </c>
      <c r="I39" s="182">
        <v>2</v>
      </c>
      <c r="J39" s="182">
        <v>2</v>
      </c>
      <c r="K39" s="182" t="s">
        <v>36</v>
      </c>
      <c r="L39" s="182" t="s">
        <v>36</v>
      </c>
      <c r="M39" s="182" t="s">
        <v>36</v>
      </c>
      <c r="N39" s="203">
        <v>0</v>
      </c>
      <c r="O39" s="203">
        <v>0</v>
      </c>
      <c r="P39" s="203">
        <v>0</v>
      </c>
      <c r="Q39" s="203">
        <f>G39</f>
        <v>216000</v>
      </c>
      <c r="R39" s="203">
        <f>Q39</f>
        <v>216000</v>
      </c>
      <c r="S39" s="203">
        <f>R39</f>
        <v>216000</v>
      </c>
      <c r="T39" s="181"/>
    </row>
    <row r="40" spans="1:20">
      <c r="A40" s="202">
        <v>22</v>
      </c>
      <c r="B40" s="179" t="s">
        <v>147</v>
      </c>
      <c r="C40" s="179"/>
      <c r="D40" s="181"/>
      <c r="E40" s="179">
        <v>1</v>
      </c>
      <c r="F40" s="182">
        <v>1</v>
      </c>
      <c r="G40" s="183">
        <v>108000</v>
      </c>
      <c r="H40" s="182">
        <v>1</v>
      </c>
      <c r="I40" s="182">
        <v>1</v>
      </c>
      <c r="J40" s="182">
        <v>1</v>
      </c>
      <c r="K40" s="182" t="s">
        <v>36</v>
      </c>
      <c r="L40" s="182" t="s">
        <v>36</v>
      </c>
      <c r="M40" s="182" t="s">
        <v>36</v>
      </c>
      <c r="N40" s="203">
        <v>0</v>
      </c>
      <c r="O40" s="203">
        <v>0</v>
      </c>
      <c r="P40" s="203">
        <v>0</v>
      </c>
      <c r="Q40" s="203">
        <f t="shared" ref="Q40:Q42" si="8">G40</f>
        <v>108000</v>
      </c>
      <c r="R40" s="203">
        <f t="shared" ref="R40:S42" si="9">Q40</f>
        <v>108000</v>
      </c>
      <c r="S40" s="203">
        <f t="shared" si="9"/>
        <v>108000</v>
      </c>
      <c r="T40" s="181"/>
    </row>
    <row r="41" spans="1:20">
      <c r="A41" s="202">
        <v>23</v>
      </c>
      <c r="B41" s="179" t="s">
        <v>148</v>
      </c>
      <c r="C41" s="179"/>
      <c r="D41" s="181"/>
      <c r="E41" s="179">
        <v>1</v>
      </c>
      <c r="F41" s="182">
        <v>1</v>
      </c>
      <c r="G41" s="183">
        <v>108000</v>
      </c>
      <c r="H41" s="182">
        <v>1</v>
      </c>
      <c r="I41" s="182">
        <v>1</v>
      </c>
      <c r="J41" s="182">
        <v>1</v>
      </c>
      <c r="K41" s="182" t="s">
        <v>36</v>
      </c>
      <c r="L41" s="182" t="s">
        <v>36</v>
      </c>
      <c r="M41" s="182" t="s">
        <v>36</v>
      </c>
      <c r="N41" s="203">
        <v>0</v>
      </c>
      <c r="O41" s="203">
        <v>0</v>
      </c>
      <c r="P41" s="203">
        <v>0</v>
      </c>
      <c r="Q41" s="203">
        <f t="shared" si="8"/>
        <v>108000</v>
      </c>
      <c r="R41" s="203">
        <f t="shared" si="9"/>
        <v>108000</v>
      </c>
      <c r="S41" s="203">
        <f t="shared" si="9"/>
        <v>108000</v>
      </c>
      <c r="T41" s="181"/>
    </row>
    <row r="42" spans="1:20">
      <c r="A42" s="202">
        <v>24</v>
      </c>
      <c r="B42" s="179" t="s">
        <v>149</v>
      </c>
      <c r="C42" s="179"/>
      <c r="D42" s="181"/>
      <c r="E42" s="179">
        <v>1</v>
      </c>
      <c r="F42" s="182">
        <v>1</v>
      </c>
      <c r="G42" s="183">
        <v>108000</v>
      </c>
      <c r="H42" s="182">
        <v>1</v>
      </c>
      <c r="I42" s="182">
        <v>1</v>
      </c>
      <c r="J42" s="182">
        <v>1</v>
      </c>
      <c r="K42" s="182" t="s">
        <v>36</v>
      </c>
      <c r="L42" s="182" t="s">
        <v>36</v>
      </c>
      <c r="M42" s="182" t="s">
        <v>36</v>
      </c>
      <c r="N42" s="203">
        <v>0</v>
      </c>
      <c r="O42" s="203">
        <v>0</v>
      </c>
      <c r="P42" s="203">
        <v>0</v>
      </c>
      <c r="Q42" s="203">
        <f t="shared" si="8"/>
        <v>108000</v>
      </c>
      <c r="R42" s="203">
        <f t="shared" si="9"/>
        <v>108000</v>
      </c>
      <c r="S42" s="203">
        <f t="shared" si="9"/>
        <v>108000</v>
      </c>
      <c r="T42" s="181"/>
    </row>
    <row r="43" spans="1:20">
      <c r="A43" s="202"/>
      <c r="B43" s="179"/>
      <c r="C43" s="179"/>
      <c r="D43" s="181"/>
      <c r="E43" s="179"/>
      <c r="F43" s="182"/>
      <c r="G43" s="183"/>
      <c r="H43" s="182"/>
      <c r="I43" s="182"/>
      <c r="J43" s="182"/>
      <c r="K43" s="206"/>
      <c r="L43" s="182"/>
      <c r="M43" s="184"/>
      <c r="N43" s="181"/>
      <c r="O43" s="181"/>
      <c r="P43" s="181"/>
      <c r="Q43" s="185"/>
      <c r="R43" s="185"/>
      <c r="S43" s="185"/>
      <c r="T43" s="181"/>
    </row>
    <row r="44" spans="1:20">
      <c r="A44" s="115"/>
      <c r="B44" s="115" t="s">
        <v>35</v>
      </c>
      <c r="C44" s="115"/>
      <c r="D44" s="116"/>
      <c r="E44" s="117"/>
      <c r="F44" s="117"/>
      <c r="G44" s="117">
        <f>SUM(G32:G43)</f>
        <v>1124280</v>
      </c>
      <c r="H44" s="117"/>
      <c r="I44" s="117"/>
      <c r="J44" s="117"/>
      <c r="K44" s="118"/>
      <c r="L44" s="118"/>
      <c r="M44" s="141"/>
      <c r="N44" s="116">
        <f>SUM(N32:N43)</f>
        <v>241680</v>
      </c>
      <c r="O44" s="116">
        <f>SUM(O32:O43)</f>
        <v>33120</v>
      </c>
      <c r="P44" s="116">
        <f>SUM(P32:P43)</f>
        <v>37080</v>
      </c>
      <c r="Q44" s="116">
        <f>SUM(Q32:Q43)</f>
        <v>1365960</v>
      </c>
      <c r="R44" s="116">
        <f>SUM(R32:R43)</f>
        <v>1399080</v>
      </c>
      <c r="S44" s="116">
        <f>SUM(S32:S43)</f>
        <v>1436160</v>
      </c>
      <c r="T44" s="158"/>
    </row>
    <row r="45" spans="1:20">
      <c r="A45" s="119"/>
      <c r="B45" s="119"/>
      <c r="C45" s="119"/>
      <c r="D45" s="120"/>
      <c r="E45" s="121"/>
      <c r="F45" s="121"/>
      <c r="G45" s="121"/>
      <c r="H45" s="121"/>
      <c r="I45" s="121"/>
      <c r="J45" s="121"/>
      <c r="K45" s="122"/>
      <c r="L45" s="122"/>
      <c r="M45" s="142"/>
      <c r="N45" s="120"/>
      <c r="O45" s="120"/>
      <c r="P45" s="120"/>
      <c r="Q45" s="120"/>
      <c r="R45" s="120"/>
      <c r="S45" s="120"/>
      <c r="T45" s="159"/>
    </row>
    <row r="46" spans="1:20" ht="20.25">
      <c r="A46" s="119"/>
      <c r="B46" s="119"/>
      <c r="C46" s="119"/>
      <c r="D46" s="120"/>
      <c r="E46" s="121"/>
      <c r="F46" s="121"/>
      <c r="G46" s="121"/>
      <c r="H46" s="121"/>
      <c r="I46" s="121"/>
      <c r="J46" s="121"/>
      <c r="K46" s="122"/>
      <c r="L46" s="122"/>
      <c r="M46" s="142"/>
      <c r="N46" s="120"/>
      <c r="O46" s="120"/>
      <c r="P46" s="120"/>
      <c r="Q46" s="120"/>
      <c r="R46" s="120"/>
      <c r="S46" s="120"/>
      <c r="T46" s="167"/>
    </row>
    <row r="47" spans="1:20">
      <c r="A47" s="119"/>
      <c r="B47" s="119"/>
      <c r="C47" s="119"/>
      <c r="D47" s="120"/>
      <c r="E47" s="121"/>
      <c r="F47" s="121"/>
      <c r="G47" s="121"/>
      <c r="H47" s="121"/>
      <c r="I47" s="121"/>
      <c r="J47" s="121"/>
      <c r="K47" s="122"/>
      <c r="L47" s="122"/>
      <c r="M47" s="142"/>
      <c r="N47" s="120"/>
      <c r="O47" s="120"/>
      <c r="P47" s="120"/>
      <c r="Q47" s="120"/>
      <c r="R47" s="120"/>
      <c r="S47" s="120"/>
      <c r="T47" s="159"/>
    </row>
    <row r="48" spans="1:20">
      <c r="A48" s="119"/>
      <c r="B48" s="119"/>
      <c r="C48" s="119"/>
      <c r="D48" s="120"/>
      <c r="E48" s="121"/>
      <c r="F48" s="121"/>
      <c r="G48" s="121"/>
      <c r="H48" s="121"/>
      <c r="I48" s="121"/>
      <c r="J48" s="121"/>
      <c r="K48" s="122"/>
      <c r="L48" s="122"/>
      <c r="M48" s="142"/>
      <c r="N48" s="120"/>
      <c r="O48" s="120"/>
      <c r="P48" s="120"/>
      <c r="Q48" s="120"/>
      <c r="R48" s="120"/>
      <c r="S48" s="120"/>
      <c r="T48" s="159"/>
    </row>
    <row r="49" spans="1:22">
      <c r="A49" s="119"/>
      <c r="B49" s="119"/>
      <c r="C49" s="119"/>
      <c r="D49" s="120"/>
      <c r="E49" s="121"/>
      <c r="F49" s="121"/>
      <c r="G49" s="121"/>
      <c r="H49" s="121"/>
      <c r="I49" s="121"/>
      <c r="J49" s="121"/>
      <c r="K49" s="122"/>
      <c r="L49" s="122"/>
      <c r="M49" s="142"/>
      <c r="N49" s="120"/>
      <c r="O49" s="120"/>
      <c r="P49" s="120"/>
      <c r="Q49" s="120"/>
      <c r="R49" s="120"/>
      <c r="S49" s="120"/>
      <c r="T49" s="159"/>
    </row>
    <row r="50" spans="1:22">
      <c r="A50" s="119"/>
      <c r="B50" s="119"/>
      <c r="C50" s="119"/>
      <c r="D50" s="120"/>
      <c r="E50" s="121"/>
      <c r="F50" s="121"/>
      <c r="G50" s="121"/>
      <c r="H50" s="121"/>
      <c r="I50" s="121"/>
      <c r="J50" s="121"/>
      <c r="K50" s="122"/>
      <c r="L50" s="122"/>
      <c r="M50" s="142"/>
      <c r="N50" s="120"/>
      <c r="O50" s="120"/>
      <c r="P50" s="120"/>
      <c r="Q50" s="120"/>
      <c r="R50" s="120"/>
      <c r="S50" s="120"/>
      <c r="T50" s="159"/>
    </row>
    <row r="51" spans="1:22">
      <c r="A51" s="119"/>
      <c r="B51" s="119"/>
      <c r="C51" s="119"/>
      <c r="D51" s="120"/>
      <c r="E51" s="121"/>
      <c r="F51" s="121"/>
      <c r="G51" s="121"/>
      <c r="H51" s="121"/>
      <c r="I51" s="121"/>
      <c r="J51" s="121"/>
      <c r="K51" s="122"/>
      <c r="L51" s="122"/>
      <c r="M51" s="142"/>
      <c r="N51" s="120"/>
      <c r="O51" s="120"/>
      <c r="P51" s="120"/>
      <c r="Q51" s="120"/>
      <c r="R51" s="120"/>
      <c r="S51" s="120"/>
      <c r="T51" s="159"/>
    </row>
    <row r="52" spans="1:22">
      <c r="A52" s="119"/>
      <c r="B52" s="119"/>
      <c r="C52" s="119"/>
      <c r="D52" s="120"/>
      <c r="E52" s="121"/>
      <c r="F52" s="121"/>
      <c r="G52" s="121"/>
      <c r="H52" s="121"/>
      <c r="I52" s="121"/>
      <c r="J52" s="121"/>
      <c r="K52" s="122"/>
      <c r="L52" s="122"/>
      <c r="M52" s="142"/>
      <c r="N52" s="120"/>
      <c r="O52" s="120"/>
      <c r="P52" s="120"/>
      <c r="Q52" s="120"/>
      <c r="R52" s="120"/>
      <c r="S52" s="120"/>
      <c r="T52" s="159"/>
    </row>
    <row r="53" spans="1:22">
      <c r="A53" s="119"/>
      <c r="B53" s="119"/>
      <c r="C53" s="119"/>
      <c r="D53" s="120"/>
      <c r="E53" s="121"/>
      <c r="F53" s="121"/>
      <c r="G53" s="121"/>
      <c r="H53" s="121"/>
      <c r="I53" s="121"/>
      <c r="J53" s="121"/>
      <c r="K53" s="122"/>
      <c r="L53" s="122"/>
      <c r="M53" s="142"/>
      <c r="N53" s="120"/>
      <c r="O53" s="120"/>
      <c r="P53" s="120"/>
      <c r="Q53" s="120"/>
      <c r="R53" s="120"/>
      <c r="S53" s="120"/>
      <c r="T53" s="159"/>
    </row>
    <row r="54" spans="1:22">
      <c r="A54" s="119"/>
      <c r="B54" s="119"/>
      <c r="C54" s="119"/>
      <c r="D54" s="120"/>
      <c r="E54" s="121"/>
      <c r="F54" s="121"/>
      <c r="G54" s="121"/>
      <c r="H54" s="121"/>
      <c r="I54" s="121"/>
      <c r="J54" s="121"/>
      <c r="K54" s="122"/>
      <c r="L54" s="122"/>
      <c r="M54" s="142"/>
      <c r="N54" s="120"/>
      <c r="O54" s="120"/>
      <c r="P54" s="120"/>
      <c r="Q54" s="120"/>
      <c r="R54" s="120"/>
      <c r="S54" s="120"/>
      <c r="T54" s="159"/>
    </row>
    <row r="55" spans="1:22">
      <c r="A55" s="119"/>
      <c r="B55" s="119"/>
      <c r="C55" s="119"/>
      <c r="D55" s="120"/>
      <c r="E55" s="121"/>
      <c r="F55" s="121"/>
      <c r="G55" s="121"/>
      <c r="H55" s="121"/>
      <c r="I55" s="121"/>
      <c r="J55" s="121"/>
      <c r="K55" s="122"/>
      <c r="L55" s="122"/>
      <c r="M55" s="142"/>
      <c r="N55" s="120"/>
      <c r="O55" s="120"/>
      <c r="P55" s="120"/>
      <c r="Q55" s="120"/>
      <c r="R55" s="120"/>
      <c r="S55" s="120"/>
      <c r="T55" s="159"/>
      <c r="V55" s="172"/>
    </row>
    <row r="56" spans="1:22">
      <c r="A56" s="119"/>
      <c r="B56" s="119"/>
      <c r="C56" s="119"/>
      <c r="D56" s="120"/>
      <c r="E56" s="121"/>
      <c r="F56" s="121"/>
      <c r="G56" s="121"/>
      <c r="H56" s="121"/>
      <c r="I56" s="121"/>
      <c r="J56" s="121"/>
      <c r="K56" s="122"/>
      <c r="L56" s="122"/>
      <c r="M56" s="142"/>
      <c r="N56" s="120"/>
      <c r="O56" s="120"/>
      <c r="P56" s="120"/>
      <c r="Q56" s="120"/>
      <c r="R56" s="120"/>
      <c r="S56" s="120"/>
      <c r="T56" s="173">
        <v>17</v>
      </c>
    </row>
    <row r="57" spans="1:22">
      <c r="A57" s="119"/>
      <c r="B57" s="119"/>
      <c r="C57" s="119"/>
      <c r="D57" s="120"/>
      <c r="E57" s="121"/>
      <c r="F57" s="121"/>
      <c r="G57" s="121"/>
      <c r="H57" s="121"/>
      <c r="I57" s="121"/>
      <c r="J57" s="121"/>
      <c r="K57" s="122"/>
      <c r="L57" s="122"/>
      <c r="M57" s="142"/>
      <c r="N57" s="120"/>
      <c r="O57" s="120"/>
      <c r="P57" s="120"/>
      <c r="Q57" s="120"/>
      <c r="R57" s="120"/>
      <c r="S57" s="120"/>
      <c r="T57" s="159"/>
    </row>
    <row r="58" spans="1:22">
      <c r="A58" s="119"/>
      <c r="B58" s="119"/>
      <c r="C58" s="119"/>
      <c r="D58" s="120"/>
      <c r="E58" s="121"/>
      <c r="F58" s="121"/>
      <c r="G58" s="121"/>
      <c r="H58" s="121"/>
      <c r="I58" s="121"/>
      <c r="J58" s="121"/>
      <c r="K58" s="122"/>
      <c r="L58" s="122"/>
      <c r="M58" s="142"/>
      <c r="N58" s="120"/>
      <c r="O58" s="120"/>
      <c r="P58" s="120"/>
      <c r="Q58" s="120"/>
      <c r="R58" s="120"/>
      <c r="S58" s="120"/>
      <c r="T58" s="173"/>
    </row>
    <row r="59" spans="1:22">
      <c r="A59" s="119"/>
      <c r="B59" s="119"/>
      <c r="C59" s="119"/>
      <c r="D59" s="120"/>
      <c r="E59" s="121"/>
      <c r="F59" s="121"/>
      <c r="G59" s="121"/>
      <c r="H59" s="121"/>
      <c r="I59" s="121"/>
      <c r="J59" s="121"/>
      <c r="K59" s="122"/>
      <c r="L59" s="122"/>
      <c r="M59" s="163"/>
      <c r="N59" s="120"/>
      <c r="O59" s="120"/>
      <c r="P59" s="120"/>
      <c r="Q59" s="120"/>
      <c r="R59" s="120"/>
      <c r="S59" s="120"/>
      <c r="T59" s="159"/>
    </row>
    <row r="60" spans="1:22">
      <c r="A60" s="119"/>
      <c r="B60" s="119"/>
      <c r="C60" s="119"/>
      <c r="D60" s="120"/>
      <c r="E60" s="121"/>
      <c r="F60" s="121"/>
      <c r="G60" s="121"/>
      <c r="H60" s="121"/>
      <c r="I60" s="121"/>
      <c r="J60" s="121"/>
      <c r="K60" s="122"/>
      <c r="L60" s="122"/>
      <c r="M60" s="142"/>
      <c r="N60" s="120"/>
      <c r="O60" s="120"/>
      <c r="P60" s="120"/>
      <c r="Q60" s="120"/>
      <c r="R60" s="120"/>
      <c r="S60" s="120"/>
      <c r="T60" s="159"/>
    </row>
    <row r="61" spans="1:22">
      <c r="A61" s="331" t="s">
        <v>2</v>
      </c>
      <c r="B61" s="331" t="s">
        <v>3</v>
      </c>
      <c r="C61" s="177"/>
      <c r="D61" s="108"/>
      <c r="E61" s="109"/>
      <c r="F61" s="334" t="s">
        <v>8</v>
      </c>
      <c r="G61" s="335"/>
      <c r="H61" s="361" t="s">
        <v>83</v>
      </c>
      <c r="I61" s="362"/>
      <c r="J61" s="363"/>
      <c r="K61" s="334" t="s">
        <v>13</v>
      </c>
      <c r="L61" s="339"/>
      <c r="M61" s="335"/>
      <c r="N61" s="334" t="s">
        <v>15</v>
      </c>
      <c r="O61" s="339"/>
      <c r="P61" s="335"/>
      <c r="Q61" s="340" t="s">
        <v>74</v>
      </c>
      <c r="R61" s="341"/>
      <c r="S61" s="342"/>
      <c r="T61" s="346" t="s">
        <v>18</v>
      </c>
    </row>
    <row r="62" spans="1:22">
      <c r="A62" s="332"/>
      <c r="B62" s="332"/>
      <c r="C62" s="178"/>
      <c r="D62" s="110" t="s">
        <v>4</v>
      </c>
      <c r="E62" s="111" t="s">
        <v>6</v>
      </c>
      <c r="F62" s="350" t="s">
        <v>9</v>
      </c>
      <c r="G62" s="351"/>
      <c r="H62" s="358" t="s">
        <v>82</v>
      </c>
      <c r="I62" s="359"/>
      <c r="J62" s="360"/>
      <c r="K62" s="350" t="s">
        <v>14</v>
      </c>
      <c r="L62" s="355"/>
      <c r="M62" s="351"/>
      <c r="N62" s="350" t="s">
        <v>73</v>
      </c>
      <c r="O62" s="355"/>
      <c r="P62" s="351"/>
      <c r="Q62" s="343"/>
      <c r="R62" s="344"/>
      <c r="S62" s="345"/>
      <c r="T62" s="347"/>
    </row>
    <row r="63" spans="1:22">
      <c r="A63" s="332"/>
      <c r="B63" s="332"/>
      <c r="C63" s="178"/>
      <c r="D63" s="110" t="s">
        <v>5</v>
      </c>
      <c r="E63" s="111" t="s">
        <v>7</v>
      </c>
      <c r="F63" s="112" t="s">
        <v>6</v>
      </c>
      <c r="G63" s="113" t="s">
        <v>20</v>
      </c>
      <c r="H63" s="331">
        <v>2558</v>
      </c>
      <c r="I63" s="331">
        <v>2559</v>
      </c>
      <c r="J63" s="331">
        <v>2560</v>
      </c>
      <c r="K63" s="331">
        <v>2558</v>
      </c>
      <c r="L63" s="331">
        <v>2559</v>
      </c>
      <c r="M63" s="356">
        <v>2560</v>
      </c>
      <c r="N63" s="346">
        <v>2558</v>
      </c>
      <c r="O63" s="346">
        <v>2559</v>
      </c>
      <c r="P63" s="346">
        <v>2560</v>
      </c>
      <c r="Q63" s="346">
        <v>2558</v>
      </c>
      <c r="R63" s="346">
        <v>2559</v>
      </c>
      <c r="S63" s="346">
        <v>2560</v>
      </c>
      <c r="T63" s="347"/>
    </row>
    <row r="64" spans="1:22">
      <c r="A64" s="333"/>
      <c r="B64" s="333"/>
      <c r="C64" s="178"/>
      <c r="D64" s="110"/>
      <c r="E64" s="111"/>
      <c r="F64" s="111" t="s">
        <v>37</v>
      </c>
      <c r="G64" s="114" t="s">
        <v>72</v>
      </c>
      <c r="H64" s="333"/>
      <c r="I64" s="333"/>
      <c r="J64" s="333"/>
      <c r="K64" s="333"/>
      <c r="L64" s="333"/>
      <c r="M64" s="357"/>
      <c r="N64" s="349"/>
      <c r="O64" s="349"/>
      <c r="P64" s="349"/>
      <c r="Q64" s="349"/>
      <c r="R64" s="349"/>
      <c r="S64" s="349"/>
      <c r="T64" s="348"/>
    </row>
    <row r="65" spans="1:20" s="123" customFormat="1" ht="21" customHeight="1">
      <c r="A65" s="186"/>
      <c r="B65" s="187" t="s">
        <v>38</v>
      </c>
      <c r="C65" s="187"/>
      <c r="D65" s="188"/>
      <c r="E65" s="186"/>
      <c r="F65" s="186"/>
      <c r="G65" s="207"/>
      <c r="H65" s="207"/>
      <c r="I65" s="207"/>
      <c r="J65" s="207"/>
      <c r="K65" s="207"/>
      <c r="L65" s="207"/>
      <c r="M65" s="208"/>
      <c r="N65" s="209"/>
      <c r="O65" s="209"/>
      <c r="P65" s="209"/>
      <c r="Q65" s="209"/>
      <c r="R65" s="209"/>
      <c r="S65" s="209"/>
      <c r="T65" s="188"/>
    </row>
    <row r="66" spans="1:20">
      <c r="A66" s="180">
        <v>25</v>
      </c>
      <c r="B66" s="179" t="s">
        <v>39</v>
      </c>
      <c r="C66" s="179" t="s">
        <v>99</v>
      </c>
      <c r="D66" s="181">
        <v>7</v>
      </c>
      <c r="E66" s="182">
        <v>1</v>
      </c>
      <c r="F66" s="182">
        <v>1</v>
      </c>
      <c r="G66" s="210">
        <v>317520</v>
      </c>
      <c r="H66" s="210">
        <v>1</v>
      </c>
      <c r="I66" s="210">
        <v>1</v>
      </c>
      <c r="J66" s="210">
        <v>1</v>
      </c>
      <c r="K66" s="210" t="s">
        <v>36</v>
      </c>
      <c r="L66" s="210" t="s">
        <v>36</v>
      </c>
      <c r="M66" s="211" t="s">
        <v>36</v>
      </c>
      <c r="N66" s="203">
        <v>12240</v>
      </c>
      <c r="O66" s="203">
        <v>12960</v>
      </c>
      <c r="P66" s="203">
        <v>13440</v>
      </c>
      <c r="Q66" s="203">
        <f>G66+N66</f>
        <v>329760</v>
      </c>
      <c r="R66" s="203">
        <f>Q66+O66</f>
        <v>342720</v>
      </c>
      <c r="S66" s="203">
        <f>R66+P66</f>
        <v>356160</v>
      </c>
      <c r="T66" s="181"/>
    </row>
    <row r="67" spans="1:20">
      <c r="A67" s="180">
        <v>26</v>
      </c>
      <c r="B67" s="179" t="s">
        <v>40</v>
      </c>
      <c r="C67" s="179" t="s">
        <v>100</v>
      </c>
      <c r="D67" s="181">
        <v>5</v>
      </c>
      <c r="E67" s="182">
        <v>1</v>
      </c>
      <c r="F67" s="182">
        <v>1</v>
      </c>
      <c r="G67" s="210">
        <v>191040</v>
      </c>
      <c r="H67" s="210">
        <v>1</v>
      </c>
      <c r="I67" s="210">
        <v>1</v>
      </c>
      <c r="J67" s="210">
        <v>1</v>
      </c>
      <c r="K67" s="210" t="s">
        <v>36</v>
      </c>
      <c r="L67" s="210" t="s">
        <v>36</v>
      </c>
      <c r="M67" s="211" t="s">
        <v>36</v>
      </c>
      <c r="N67" s="203">
        <v>7560</v>
      </c>
      <c r="O67" s="203">
        <v>7800</v>
      </c>
      <c r="P67" s="203">
        <v>8280</v>
      </c>
      <c r="Q67" s="203">
        <f t="shared" ref="Q67:Q70" si="10">G67+N67</f>
        <v>198600</v>
      </c>
      <c r="R67" s="203">
        <f t="shared" ref="R67:R71" si="11">Q67+O67</f>
        <v>206400</v>
      </c>
      <c r="S67" s="203">
        <f t="shared" ref="S67:S71" si="12">R67+P67</f>
        <v>214680</v>
      </c>
      <c r="T67" s="181"/>
    </row>
    <row r="68" spans="1:20" ht="31.5">
      <c r="A68" s="180">
        <v>27</v>
      </c>
      <c r="B68" s="179" t="s">
        <v>42</v>
      </c>
      <c r="C68" s="179"/>
      <c r="D68" s="191" t="s">
        <v>80</v>
      </c>
      <c r="E68" s="182">
        <v>1</v>
      </c>
      <c r="F68" s="182" t="s">
        <v>36</v>
      </c>
      <c r="G68" s="210">
        <v>198960</v>
      </c>
      <c r="H68" s="210">
        <v>1</v>
      </c>
      <c r="I68" s="210">
        <v>1</v>
      </c>
      <c r="J68" s="210">
        <v>1</v>
      </c>
      <c r="K68" s="210" t="s">
        <v>36</v>
      </c>
      <c r="L68" s="210" t="s">
        <v>36</v>
      </c>
      <c r="M68" s="211" t="s">
        <v>36</v>
      </c>
      <c r="N68" s="203">
        <v>7080</v>
      </c>
      <c r="O68" s="203">
        <v>7080</v>
      </c>
      <c r="P68" s="203">
        <v>7080</v>
      </c>
      <c r="Q68" s="203">
        <f t="shared" si="10"/>
        <v>206040</v>
      </c>
      <c r="R68" s="203">
        <f t="shared" si="11"/>
        <v>213120</v>
      </c>
      <c r="S68" s="203">
        <f t="shared" si="12"/>
        <v>220200</v>
      </c>
      <c r="T68" s="157" t="s">
        <v>110</v>
      </c>
    </row>
    <row r="69" spans="1:20">
      <c r="A69" s="180">
        <v>28</v>
      </c>
      <c r="B69" s="179" t="s">
        <v>43</v>
      </c>
      <c r="C69" s="179"/>
      <c r="D69" s="190" t="s">
        <v>150</v>
      </c>
      <c r="E69" s="182">
        <v>2</v>
      </c>
      <c r="F69" s="182">
        <v>2</v>
      </c>
      <c r="G69" s="210">
        <v>359400</v>
      </c>
      <c r="H69" s="210">
        <v>2</v>
      </c>
      <c r="I69" s="210">
        <v>2</v>
      </c>
      <c r="J69" s="210">
        <v>2</v>
      </c>
      <c r="K69" s="210"/>
      <c r="L69" s="210"/>
      <c r="M69" s="211"/>
      <c r="N69" s="203">
        <v>14040</v>
      </c>
      <c r="O69" s="203">
        <v>14640</v>
      </c>
      <c r="P69" s="203">
        <v>15240</v>
      </c>
      <c r="Q69" s="203">
        <v>373440</v>
      </c>
      <c r="R69" s="203">
        <v>381241</v>
      </c>
      <c r="S69" s="203">
        <v>396441</v>
      </c>
      <c r="T69" s="181"/>
    </row>
    <row r="70" spans="1:20">
      <c r="A70" s="180">
        <v>29</v>
      </c>
      <c r="B70" s="179" t="s">
        <v>45</v>
      </c>
      <c r="C70" s="179"/>
      <c r="D70" s="191" t="s">
        <v>80</v>
      </c>
      <c r="E70" s="182">
        <v>1</v>
      </c>
      <c r="F70" s="182" t="s">
        <v>36</v>
      </c>
      <c r="G70" s="210">
        <v>198960</v>
      </c>
      <c r="H70" s="210">
        <v>1</v>
      </c>
      <c r="I70" s="210">
        <v>1</v>
      </c>
      <c r="J70" s="210">
        <v>1</v>
      </c>
      <c r="K70" s="210" t="s">
        <v>36</v>
      </c>
      <c r="L70" s="210" t="s">
        <v>36</v>
      </c>
      <c r="M70" s="211" t="s">
        <v>36</v>
      </c>
      <c r="N70" s="203">
        <v>7080</v>
      </c>
      <c r="O70" s="203">
        <v>7080</v>
      </c>
      <c r="P70" s="203">
        <v>7080</v>
      </c>
      <c r="Q70" s="203">
        <f t="shared" si="10"/>
        <v>206040</v>
      </c>
      <c r="R70" s="203">
        <f t="shared" si="11"/>
        <v>213120</v>
      </c>
      <c r="S70" s="203">
        <f t="shared" si="12"/>
        <v>220200</v>
      </c>
      <c r="T70" s="157" t="s">
        <v>110</v>
      </c>
    </row>
    <row r="71" spans="1:20">
      <c r="A71" s="186">
        <v>30</v>
      </c>
      <c r="B71" s="237" t="s">
        <v>155</v>
      </c>
      <c r="C71" s="237"/>
      <c r="D71" s="368" t="s">
        <v>41</v>
      </c>
      <c r="E71" s="225">
        <v>1</v>
      </c>
      <c r="F71" s="225" t="s">
        <v>36</v>
      </c>
      <c r="G71" s="377" t="s">
        <v>36</v>
      </c>
      <c r="H71" s="377"/>
      <c r="I71" s="377"/>
      <c r="J71" s="377"/>
      <c r="K71" s="377"/>
      <c r="L71" s="377"/>
      <c r="M71" s="378"/>
      <c r="N71" s="209">
        <v>68600</v>
      </c>
      <c r="O71" s="209">
        <v>7500</v>
      </c>
      <c r="P71" s="209">
        <v>7500</v>
      </c>
      <c r="Q71" s="209">
        <f>N71</f>
        <v>68600</v>
      </c>
      <c r="R71" s="209">
        <f t="shared" si="11"/>
        <v>76100</v>
      </c>
      <c r="S71" s="209">
        <f t="shared" si="12"/>
        <v>83600</v>
      </c>
      <c r="T71" s="371" t="s">
        <v>151</v>
      </c>
    </row>
    <row r="72" spans="1:20">
      <c r="A72" s="217"/>
      <c r="B72" s="213"/>
      <c r="C72" s="213"/>
      <c r="D72" s="219"/>
      <c r="E72" s="220"/>
      <c r="F72" s="220"/>
      <c r="G72" s="215"/>
      <c r="H72" s="215"/>
      <c r="I72" s="215"/>
      <c r="J72" s="215"/>
      <c r="K72" s="215"/>
      <c r="L72" s="215"/>
      <c r="M72" s="222"/>
      <c r="N72" s="216"/>
      <c r="O72" s="216"/>
      <c r="P72" s="216"/>
      <c r="Q72" s="216"/>
      <c r="R72" s="216"/>
      <c r="S72" s="375" t="s">
        <v>152</v>
      </c>
      <c r="T72" s="376" t="s">
        <v>153</v>
      </c>
    </row>
    <row r="73" spans="1:20">
      <c r="A73" s="180"/>
      <c r="B73" s="204" t="s">
        <v>63</v>
      </c>
      <c r="C73" s="179"/>
      <c r="D73" s="191"/>
      <c r="E73" s="182"/>
      <c r="F73" s="192"/>
      <c r="G73" s="210"/>
      <c r="H73" s="210" t="s">
        <v>36</v>
      </c>
      <c r="I73" s="210" t="s">
        <v>129</v>
      </c>
      <c r="J73" s="210" t="s">
        <v>36</v>
      </c>
      <c r="K73" s="210" t="s">
        <v>134</v>
      </c>
      <c r="L73" s="210" t="s">
        <v>129</v>
      </c>
      <c r="M73" s="211" t="s">
        <v>36</v>
      </c>
      <c r="N73" s="203"/>
      <c r="O73" s="203" t="s">
        <v>139</v>
      </c>
      <c r="P73" s="203"/>
      <c r="Q73" s="203"/>
      <c r="R73" s="203"/>
      <c r="S73" s="203"/>
      <c r="T73" s="181"/>
    </row>
    <row r="74" spans="1:20">
      <c r="A74" s="202">
        <v>31</v>
      </c>
      <c r="B74" s="179" t="s">
        <v>46</v>
      </c>
      <c r="C74" s="179" t="s">
        <v>107</v>
      </c>
      <c r="D74" s="181" t="s">
        <v>23</v>
      </c>
      <c r="E74" s="179">
        <v>1</v>
      </c>
      <c r="F74" s="182">
        <v>1</v>
      </c>
      <c r="G74" s="210">
        <v>168360</v>
      </c>
      <c r="H74" s="210">
        <v>1</v>
      </c>
      <c r="I74" s="210">
        <v>1</v>
      </c>
      <c r="J74" s="210">
        <v>1</v>
      </c>
      <c r="K74" s="210" t="s">
        <v>36</v>
      </c>
      <c r="L74" s="210" t="s">
        <v>36</v>
      </c>
      <c r="M74" s="211" t="s">
        <v>36</v>
      </c>
      <c r="N74" s="203">
        <v>6480</v>
      </c>
      <c r="O74" s="203">
        <v>6840</v>
      </c>
      <c r="P74" s="203">
        <v>6960</v>
      </c>
      <c r="Q74" s="203">
        <f>G74+N74</f>
        <v>174840</v>
      </c>
      <c r="R74" s="203">
        <f>Q74+O74</f>
        <v>181680</v>
      </c>
      <c r="S74" s="203">
        <f>R74+P74</f>
        <v>188640</v>
      </c>
      <c r="T74" s="181" t="s">
        <v>110</v>
      </c>
    </row>
    <row r="75" spans="1:20">
      <c r="A75" s="212">
        <v>32</v>
      </c>
      <c r="B75" s="179" t="s">
        <v>65</v>
      </c>
      <c r="C75" s="213"/>
      <c r="D75" s="214"/>
      <c r="E75" s="213">
        <v>2</v>
      </c>
      <c r="F75" s="213">
        <v>2</v>
      </c>
      <c r="G75" s="215">
        <v>279120</v>
      </c>
      <c r="H75" s="215">
        <v>2</v>
      </c>
      <c r="I75" s="215">
        <v>2</v>
      </c>
      <c r="J75" s="215">
        <v>2</v>
      </c>
      <c r="K75" s="210" t="s">
        <v>36</v>
      </c>
      <c r="L75" s="210" t="s">
        <v>36</v>
      </c>
      <c r="M75" s="210" t="s">
        <v>36</v>
      </c>
      <c r="N75" s="216">
        <v>11040</v>
      </c>
      <c r="O75" s="216">
        <v>11280</v>
      </c>
      <c r="P75" s="216">
        <v>12240</v>
      </c>
      <c r="Q75" s="216">
        <v>290160</v>
      </c>
      <c r="R75" s="216">
        <v>301440</v>
      </c>
      <c r="S75" s="216">
        <v>313680</v>
      </c>
      <c r="T75" s="214"/>
    </row>
    <row r="76" spans="1:20">
      <c r="A76" s="217"/>
      <c r="B76" s="218" t="s">
        <v>111</v>
      </c>
      <c r="C76" s="213"/>
      <c r="D76" s="219"/>
      <c r="E76" s="220"/>
      <c r="F76" s="221"/>
      <c r="G76" s="215"/>
      <c r="H76" s="215"/>
      <c r="I76" s="215"/>
      <c r="J76" s="215"/>
      <c r="K76" s="215"/>
      <c r="L76" s="215"/>
      <c r="M76" s="222"/>
      <c r="N76" s="216"/>
      <c r="O76" s="216"/>
      <c r="P76" s="216"/>
      <c r="Q76" s="216"/>
      <c r="R76" s="216"/>
      <c r="S76" s="216"/>
      <c r="T76" s="214"/>
    </row>
    <row r="77" spans="1:20">
      <c r="A77" s="180">
        <v>33</v>
      </c>
      <c r="B77" s="179" t="s">
        <v>113</v>
      </c>
      <c r="C77" s="179" t="s">
        <v>115</v>
      </c>
      <c r="D77" s="191"/>
      <c r="E77" s="182">
        <v>1</v>
      </c>
      <c r="F77" s="192" t="s">
        <v>129</v>
      </c>
      <c r="G77" s="210"/>
      <c r="H77" s="210">
        <v>1</v>
      </c>
      <c r="I77" s="210">
        <v>1</v>
      </c>
      <c r="J77" s="210">
        <v>1</v>
      </c>
      <c r="K77" s="210" t="s">
        <v>36</v>
      </c>
      <c r="L77" s="210" t="s">
        <v>36</v>
      </c>
      <c r="M77" s="211" t="s">
        <v>36</v>
      </c>
      <c r="N77" s="203">
        <v>112800</v>
      </c>
      <c r="O77" s="203">
        <v>4560</v>
      </c>
      <c r="P77" s="203">
        <v>4800</v>
      </c>
      <c r="Q77" s="203">
        <f>N77</f>
        <v>112800</v>
      </c>
      <c r="R77" s="203">
        <f>Q77+O77</f>
        <v>117360</v>
      </c>
      <c r="S77" s="203">
        <f>R77+P77</f>
        <v>122160</v>
      </c>
      <c r="T77" s="223" t="s">
        <v>154</v>
      </c>
    </row>
    <row r="78" spans="1:20">
      <c r="A78" s="180"/>
      <c r="B78" s="179"/>
      <c r="C78" s="179"/>
      <c r="D78" s="191"/>
      <c r="E78" s="182"/>
      <c r="F78" s="192"/>
      <c r="G78" s="210"/>
      <c r="H78" s="210"/>
      <c r="I78" s="210"/>
      <c r="J78" s="210"/>
      <c r="K78" s="210"/>
      <c r="L78" s="210"/>
      <c r="M78" s="211"/>
      <c r="N78" s="203"/>
      <c r="O78" s="203"/>
      <c r="P78" s="203"/>
      <c r="Q78" s="203"/>
      <c r="R78" s="203"/>
      <c r="S78" s="203"/>
      <c r="T78" s="223"/>
    </row>
    <row r="79" spans="1:20" ht="18.75" customHeight="1">
      <c r="A79" s="180">
        <v>34</v>
      </c>
      <c r="B79" s="179" t="s">
        <v>114</v>
      </c>
      <c r="C79" s="179" t="s">
        <v>110</v>
      </c>
      <c r="D79" s="191"/>
      <c r="E79" s="182">
        <v>1</v>
      </c>
      <c r="F79" s="192" t="s">
        <v>36</v>
      </c>
      <c r="G79" s="210">
        <v>180000</v>
      </c>
      <c r="H79" s="210">
        <v>1</v>
      </c>
      <c r="I79" s="210">
        <v>1</v>
      </c>
      <c r="J79" s="210">
        <v>1</v>
      </c>
      <c r="K79" s="210" t="s">
        <v>36</v>
      </c>
      <c r="L79" s="210" t="s">
        <v>36</v>
      </c>
      <c r="M79" s="211" t="s">
        <v>36</v>
      </c>
      <c r="N79" s="203">
        <v>0</v>
      </c>
      <c r="O79" s="203">
        <v>7200</v>
      </c>
      <c r="P79" s="203">
        <v>7560</v>
      </c>
      <c r="Q79" s="203">
        <f t="shared" ref="Q79" si="13">G79+N79</f>
        <v>180000</v>
      </c>
      <c r="R79" s="203">
        <f t="shared" ref="R79:R81" si="14">Q79+O79</f>
        <v>187200</v>
      </c>
      <c r="S79" s="203">
        <f t="shared" ref="S79:S81" si="15">R79+P79</f>
        <v>194760</v>
      </c>
      <c r="T79" s="181" t="s">
        <v>110</v>
      </c>
    </row>
    <row r="80" spans="1:20">
      <c r="A80" s="180">
        <v>35</v>
      </c>
      <c r="B80" s="179" t="s">
        <v>64</v>
      </c>
      <c r="C80" s="179" t="s">
        <v>122</v>
      </c>
      <c r="D80" s="191"/>
      <c r="E80" s="179">
        <v>1</v>
      </c>
      <c r="F80" s="182"/>
      <c r="G80" s="210">
        <v>0</v>
      </c>
      <c r="H80" s="210">
        <v>1</v>
      </c>
      <c r="I80" s="210">
        <v>1</v>
      </c>
      <c r="J80" s="210">
        <v>1</v>
      </c>
      <c r="K80" s="210" t="s">
        <v>134</v>
      </c>
      <c r="L80" s="210"/>
      <c r="M80" s="211"/>
      <c r="N80" s="203">
        <v>112800</v>
      </c>
      <c r="O80" s="203">
        <v>4560</v>
      </c>
      <c r="P80" s="203">
        <v>4800</v>
      </c>
      <c r="Q80" s="203">
        <f>G80+N80</f>
        <v>112800</v>
      </c>
      <c r="R80" s="203">
        <f t="shared" si="14"/>
        <v>117360</v>
      </c>
      <c r="S80" s="203">
        <f t="shared" si="15"/>
        <v>122160</v>
      </c>
      <c r="T80" s="181"/>
    </row>
    <row r="81" spans="1:20" ht="18" customHeight="1">
      <c r="A81" s="180">
        <v>36</v>
      </c>
      <c r="B81" s="179" t="s">
        <v>144</v>
      </c>
      <c r="C81" s="179"/>
      <c r="D81" s="181"/>
      <c r="E81" s="179">
        <v>1</v>
      </c>
      <c r="F81" s="182"/>
      <c r="G81" s="210">
        <v>0</v>
      </c>
      <c r="H81" s="210">
        <v>1</v>
      </c>
      <c r="I81" s="210">
        <v>1</v>
      </c>
      <c r="J81" s="210">
        <v>1</v>
      </c>
      <c r="K81" s="210" t="s">
        <v>134</v>
      </c>
      <c r="L81" s="210"/>
      <c r="M81" s="211"/>
      <c r="N81" s="203">
        <v>138000</v>
      </c>
      <c r="O81" s="203">
        <v>5520</v>
      </c>
      <c r="P81" s="203">
        <v>5760</v>
      </c>
      <c r="Q81" s="203">
        <f>G81+N81</f>
        <v>138000</v>
      </c>
      <c r="R81" s="203">
        <f t="shared" si="14"/>
        <v>143520</v>
      </c>
      <c r="S81" s="203">
        <f t="shared" si="15"/>
        <v>149280</v>
      </c>
      <c r="T81" s="181"/>
    </row>
    <row r="82" spans="1:20">
      <c r="A82" s="180"/>
      <c r="B82" s="204" t="s">
        <v>108</v>
      </c>
      <c r="C82" s="179"/>
      <c r="D82" s="191"/>
      <c r="E82" s="182"/>
      <c r="F82" s="192"/>
      <c r="G82" s="210"/>
      <c r="H82" s="210"/>
      <c r="I82" s="210"/>
      <c r="J82" s="210"/>
      <c r="K82" s="210"/>
      <c r="L82" s="210"/>
      <c r="M82" s="211"/>
      <c r="N82" s="203"/>
      <c r="O82" s="203"/>
      <c r="P82" s="203"/>
      <c r="Q82" s="203"/>
      <c r="R82" s="203"/>
      <c r="S82" s="203"/>
      <c r="T82" s="181"/>
    </row>
    <row r="83" spans="1:20">
      <c r="A83" s="180">
        <v>37</v>
      </c>
      <c r="B83" s="179" t="s">
        <v>128</v>
      </c>
      <c r="C83" s="179"/>
      <c r="D83" s="191"/>
      <c r="E83" s="182">
        <v>5</v>
      </c>
      <c r="F83" s="192">
        <v>5</v>
      </c>
      <c r="G83" s="210">
        <v>540000</v>
      </c>
      <c r="H83" s="210">
        <v>6</v>
      </c>
      <c r="I83" s="210">
        <v>6</v>
      </c>
      <c r="J83" s="210">
        <v>6</v>
      </c>
      <c r="K83" s="210" t="s">
        <v>134</v>
      </c>
      <c r="L83" s="210" t="s">
        <v>36</v>
      </c>
      <c r="M83" s="210" t="s">
        <v>36</v>
      </c>
      <c r="N83" s="203">
        <v>0</v>
      </c>
      <c r="O83" s="203">
        <v>0</v>
      </c>
      <c r="P83" s="203">
        <v>0</v>
      </c>
      <c r="Q83" s="203">
        <v>648000</v>
      </c>
      <c r="R83" s="203">
        <f>Q83</f>
        <v>648000</v>
      </c>
      <c r="S83" s="203">
        <f>R83</f>
        <v>648000</v>
      </c>
      <c r="T83" s="181"/>
    </row>
    <row r="84" spans="1:20">
      <c r="A84" s="124"/>
      <c r="B84" s="124" t="s">
        <v>35</v>
      </c>
      <c r="C84" s="124"/>
      <c r="D84" s="125"/>
      <c r="E84" s="117"/>
      <c r="F84" s="117"/>
      <c r="G84" s="117">
        <f>SUM(G66:G83)</f>
        <v>2433360</v>
      </c>
      <c r="H84" s="117"/>
      <c r="I84" s="117"/>
      <c r="J84" s="117"/>
      <c r="K84" s="126"/>
      <c r="L84" s="126"/>
      <c r="M84" s="143"/>
      <c r="N84" s="116">
        <f>SUM(N66:N83)</f>
        <v>497720</v>
      </c>
      <c r="O84" s="116">
        <f>SUM(O66:O83)</f>
        <v>97020</v>
      </c>
      <c r="P84" s="116">
        <f>SUM(P66:P83)</f>
        <v>100740</v>
      </c>
      <c r="Q84" s="116">
        <f t="shared" ref="Q84:S84" si="16">SUM(Q66:Q83)</f>
        <v>3039080</v>
      </c>
      <c r="R84" s="116">
        <f t="shared" si="16"/>
        <v>3129261</v>
      </c>
      <c r="S84" s="116">
        <f t="shared" si="16"/>
        <v>3229961</v>
      </c>
      <c r="T84" s="125"/>
    </row>
    <row r="85" spans="1:20">
      <c r="A85" s="127"/>
      <c r="B85" s="127"/>
      <c r="C85" s="127"/>
      <c r="D85" s="128"/>
      <c r="E85" s="121"/>
      <c r="F85" s="121"/>
      <c r="G85" s="121"/>
      <c r="H85" s="121"/>
      <c r="I85" s="121"/>
      <c r="J85" s="121"/>
      <c r="K85" s="129"/>
      <c r="L85" s="129"/>
      <c r="M85" s="144"/>
      <c r="N85" s="120"/>
      <c r="O85" s="120"/>
      <c r="P85" s="120"/>
      <c r="Q85" s="120"/>
      <c r="R85" s="120"/>
      <c r="S85" s="120"/>
      <c r="T85" s="128"/>
    </row>
    <row r="86" spans="1:20" ht="20.25">
      <c r="A86" s="127"/>
      <c r="B86" s="127"/>
      <c r="C86" s="127"/>
      <c r="D86" s="128"/>
      <c r="E86" s="121"/>
      <c r="F86" s="121"/>
      <c r="G86" s="121"/>
      <c r="H86" s="121"/>
      <c r="I86" s="121"/>
      <c r="J86" s="121"/>
      <c r="K86" s="129"/>
      <c r="L86" s="129"/>
      <c r="M86" s="144"/>
      <c r="N86" s="120"/>
      <c r="O86" s="120"/>
      <c r="P86" s="120"/>
      <c r="Q86" s="120"/>
      <c r="R86" s="120"/>
      <c r="S86" s="120"/>
      <c r="T86" s="168"/>
    </row>
    <row r="87" spans="1:20">
      <c r="A87" s="127"/>
      <c r="B87" s="127"/>
      <c r="C87" s="127"/>
      <c r="D87" s="128"/>
      <c r="E87" s="121"/>
      <c r="F87" s="121"/>
      <c r="G87" s="121"/>
      <c r="H87" s="121"/>
      <c r="I87" s="121"/>
      <c r="J87" s="121"/>
      <c r="K87" s="129"/>
      <c r="L87" s="129"/>
      <c r="M87" s="144"/>
      <c r="N87" s="120"/>
      <c r="O87" s="120"/>
      <c r="P87" s="120"/>
      <c r="Q87" s="120"/>
      <c r="R87" s="120"/>
      <c r="S87" s="120"/>
      <c r="T87" s="128"/>
    </row>
    <row r="88" spans="1:20">
      <c r="A88" s="127"/>
      <c r="B88" s="127"/>
      <c r="C88" s="127"/>
      <c r="D88" s="128"/>
      <c r="E88" s="121"/>
      <c r="F88" s="121"/>
      <c r="G88" s="121"/>
      <c r="H88" s="121"/>
      <c r="I88" s="121"/>
      <c r="J88" s="121"/>
      <c r="K88" s="129"/>
      <c r="L88" s="129"/>
      <c r="M88" s="144"/>
      <c r="N88" s="120"/>
      <c r="O88" s="120"/>
      <c r="P88" s="120"/>
      <c r="Q88" s="120"/>
      <c r="R88" s="120"/>
      <c r="S88" s="120"/>
      <c r="T88" s="128"/>
    </row>
    <row r="89" spans="1:20">
      <c r="A89" s="127"/>
      <c r="B89" s="127"/>
      <c r="C89" s="127"/>
      <c r="D89" s="128"/>
      <c r="E89" s="121"/>
      <c r="F89" s="121"/>
      <c r="G89" s="121"/>
      <c r="H89" s="121"/>
      <c r="I89" s="121"/>
      <c r="J89" s="121"/>
      <c r="K89" s="129"/>
      <c r="L89" s="129"/>
      <c r="M89" s="144"/>
      <c r="N89" s="120"/>
      <c r="O89" s="120"/>
      <c r="P89" s="120"/>
      <c r="Q89" s="120"/>
      <c r="R89" s="120"/>
      <c r="S89" s="120"/>
      <c r="T89" s="128"/>
    </row>
    <row r="90" spans="1:20">
      <c r="A90" s="127"/>
      <c r="B90" s="127"/>
      <c r="C90" s="127"/>
      <c r="D90" s="128"/>
      <c r="E90" s="121"/>
      <c r="F90" s="121"/>
      <c r="G90" s="121"/>
      <c r="H90" s="121"/>
      <c r="I90" s="121"/>
      <c r="J90" s="121"/>
      <c r="K90" s="129"/>
      <c r="L90" s="129"/>
      <c r="M90" s="144"/>
      <c r="N90" s="120"/>
      <c r="O90" s="120"/>
      <c r="P90" s="120"/>
      <c r="Q90" s="120"/>
      <c r="R90" s="120"/>
      <c r="S90" s="120"/>
      <c r="T90" s="128"/>
    </row>
    <row r="91" spans="1:20">
      <c r="A91" s="127"/>
      <c r="B91" s="127"/>
      <c r="C91" s="127"/>
      <c r="D91" s="128"/>
      <c r="E91" s="121"/>
      <c r="F91" s="121"/>
      <c r="G91" s="121"/>
      <c r="H91" s="121"/>
      <c r="I91" s="121"/>
      <c r="J91" s="121"/>
      <c r="K91" s="129"/>
      <c r="L91" s="129"/>
      <c r="M91" s="164"/>
      <c r="N91" s="120"/>
      <c r="O91" s="120"/>
      <c r="P91" s="120"/>
      <c r="Q91" s="120"/>
      <c r="R91" s="120"/>
      <c r="S91" s="120"/>
      <c r="T91" s="174">
        <v>18</v>
      </c>
    </row>
    <row r="92" spans="1:20">
      <c r="A92" s="127"/>
      <c r="B92" s="127"/>
      <c r="C92" s="127"/>
      <c r="D92" s="128"/>
      <c r="E92" s="121"/>
      <c r="F92" s="121"/>
      <c r="G92" s="121"/>
      <c r="H92" s="121"/>
      <c r="I92" s="121"/>
      <c r="J92" s="121"/>
      <c r="K92" s="129"/>
      <c r="L92" s="129"/>
      <c r="M92" s="164"/>
      <c r="N92" s="120"/>
      <c r="O92" s="120"/>
      <c r="P92" s="120"/>
      <c r="Q92" s="120"/>
      <c r="R92" s="120"/>
      <c r="S92" s="120"/>
      <c r="T92" s="128"/>
    </row>
    <row r="93" spans="1:20">
      <c r="A93" s="127"/>
      <c r="B93" s="127"/>
      <c r="C93" s="127"/>
      <c r="D93" s="128"/>
      <c r="E93" s="121"/>
      <c r="F93" s="121"/>
      <c r="G93" s="121"/>
      <c r="H93" s="121"/>
      <c r="I93" s="121"/>
      <c r="J93" s="121"/>
      <c r="K93" s="129"/>
      <c r="L93" s="129"/>
      <c r="M93" s="164"/>
      <c r="N93" s="120"/>
      <c r="O93" s="120"/>
      <c r="P93" s="120"/>
      <c r="Q93" s="120"/>
      <c r="R93" s="120"/>
      <c r="S93" s="120"/>
      <c r="T93" s="174"/>
    </row>
    <row r="94" spans="1:20" ht="20.25">
      <c r="A94" s="127"/>
      <c r="B94" s="127"/>
      <c r="C94" s="127"/>
      <c r="D94" s="128"/>
      <c r="E94" s="121"/>
      <c r="F94" s="121"/>
      <c r="G94" s="121"/>
      <c r="H94" s="121"/>
      <c r="I94" s="121"/>
      <c r="J94" s="121"/>
      <c r="K94" s="129"/>
      <c r="L94" s="129"/>
      <c r="M94" s="164"/>
      <c r="N94" s="120"/>
      <c r="O94" s="120"/>
      <c r="P94" s="120"/>
      <c r="Q94" s="120"/>
      <c r="R94" s="120"/>
      <c r="S94" s="120"/>
      <c r="T94" s="168"/>
    </row>
    <row r="95" spans="1:20">
      <c r="A95" s="127"/>
      <c r="B95" s="127"/>
      <c r="C95" s="127"/>
      <c r="D95" s="128"/>
      <c r="E95" s="121"/>
      <c r="F95" s="121"/>
      <c r="G95" s="121"/>
      <c r="H95" s="121"/>
      <c r="I95" s="121"/>
      <c r="J95" s="121"/>
      <c r="K95" s="129"/>
      <c r="L95" s="129"/>
      <c r="M95" s="144"/>
      <c r="N95" s="120"/>
      <c r="O95" s="120"/>
      <c r="P95" s="120"/>
      <c r="Q95" s="120"/>
      <c r="R95" s="120"/>
      <c r="S95" s="120"/>
      <c r="T95" s="128"/>
    </row>
    <row r="96" spans="1:20" ht="1.5" customHeight="1">
      <c r="A96" s="331" t="s">
        <v>2</v>
      </c>
      <c r="B96" s="331" t="s">
        <v>3</v>
      </c>
      <c r="C96" s="177"/>
      <c r="D96" s="108"/>
      <c r="E96" s="109"/>
      <c r="F96" s="334" t="s">
        <v>8</v>
      </c>
      <c r="G96" s="335"/>
      <c r="H96" s="334" t="s">
        <v>83</v>
      </c>
      <c r="I96" s="339"/>
      <c r="J96" s="335"/>
      <c r="K96" s="334" t="s">
        <v>13</v>
      </c>
      <c r="L96" s="339"/>
      <c r="M96" s="335"/>
      <c r="N96" s="334" t="s">
        <v>15</v>
      </c>
      <c r="O96" s="339"/>
      <c r="P96" s="335"/>
      <c r="Q96" s="340" t="s">
        <v>74</v>
      </c>
      <c r="R96" s="341"/>
      <c r="S96" s="342"/>
      <c r="T96" s="346" t="s">
        <v>18</v>
      </c>
    </row>
    <row r="97" spans="1:20" ht="1.5" customHeight="1">
      <c r="A97" s="332"/>
      <c r="B97" s="332"/>
      <c r="C97" s="178"/>
      <c r="D97" s="110"/>
      <c r="E97" s="135"/>
      <c r="F97" s="114"/>
      <c r="G97" s="136"/>
      <c r="H97" s="114"/>
      <c r="I97" s="137"/>
      <c r="J97" s="136"/>
      <c r="K97" s="114"/>
      <c r="L97" s="137"/>
      <c r="M97" s="136"/>
      <c r="N97" s="114"/>
      <c r="O97" s="137"/>
      <c r="P97" s="136"/>
      <c r="Q97" s="364"/>
      <c r="R97" s="365"/>
      <c r="S97" s="366"/>
      <c r="T97" s="367"/>
    </row>
    <row r="98" spans="1:20" ht="1.5" customHeight="1">
      <c r="A98" s="332"/>
      <c r="B98" s="332"/>
      <c r="C98" s="178"/>
      <c r="D98" s="110"/>
      <c r="E98" s="135"/>
      <c r="F98" s="114"/>
      <c r="G98" s="136"/>
      <c r="H98" s="114"/>
      <c r="I98" s="137"/>
      <c r="J98" s="136"/>
      <c r="K98" s="114"/>
      <c r="L98" s="137"/>
      <c r="M98" s="136"/>
      <c r="N98" s="114"/>
      <c r="O98" s="137"/>
      <c r="P98" s="136"/>
      <c r="Q98" s="364"/>
      <c r="R98" s="365"/>
      <c r="S98" s="366"/>
      <c r="T98" s="367"/>
    </row>
    <row r="99" spans="1:20" ht="1.5" customHeight="1">
      <c r="A99" s="332"/>
      <c r="B99" s="332"/>
      <c r="C99" s="178"/>
      <c r="D99" s="110"/>
      <c r="E99" s="135"/>
      <c r="F99" s="114"/>
      <c r="G99" s="136"/>
      <c r="H99" s="114"/>
      <c r="I99" s="137"/>
      <c r="J99" s="136"/>
      <c r="K99" s="114"/>
      <c r="L99" s="137"/>
      <c r="M99" s="136"/>
      <c r="N99" s="114"/>
      <c r="O99" s="137"/>
      <c r="P99" s="136"/>
      <c r="Q99" s="364"/>
      <c r="R99" s="365"/>
      <c r="S99" s="366"/>
      <c r="T99" s="367"/>
    </row>
    <row r="100" spans="1:20" ht="1.5" customHeight="1">
      <c r="A100" s="332"/>
      <c r="B100" s="332"/>
      <c r="C100" s="178"/>
      <c r="D100" s="110"/>
      <c r="E100" s="135"/>
      <c r="F100" s="114"/>
      <c r="G100" s="136"/>
      <c r="H100" s="114"/>
      <c r="I100" s="137"/>
      <c r="J100" s="136"/>
      <c r="K100" s="114"/>
      <c r="L100" s="137"/>
      <c r="M100" s="136"/>
      <c r="N100" s="114"/>
      <c r="O100" s="137"/>
      <c r="P100" s="136"/>
      <c r="Q100" s="364"/>
      <c r="R100" s="365"/>
      <c r="S100" s="366"/>
      <c r="T100" s="367"/>
    </row>
    <row r="101" spans="1:20" ht="1.5" customHeight="1">
      <c r="A101" s="332"/>
      <c r="B101" s="332"/>
      <c r="C101" s="178"/>
      <c r="D101" s="110"/>
      <c r="E101" s="135"/>
      <c r="F101" s="114"/>
      <c r="G101" s="136"/>
      <c r="H101" s="114"/>
      <c r="I101" s="137"/>
      <c r="J101" s="136"/>
      <c r="K101" s="114"/>
      <c r="L101" s="137"/>
      <c r="M101" s="136"/>
      <c r="N101" s="114"/>
      <c r="O101" s="137"/>
      <c r="P101" s="136"/>
      <c r="Q101" s="364"/>
      <c r="R101" s="365"/>
      <c r="S101" s="366"/>
      <c r="T101" s="367"/>
    </row>
    <row r="102" spans="1:20" ht="1.5" customHeight="1">
      <c r="A102" s="332"/>
      <c r="B102" s="332"/>
      <c r="C102" s="178"/>
      <c r="D102" s="110"/>
      <c r="E102" s="135"/>
      <c r="F102" s="114"/>
      <c r="G102" s="136"/>
      <c r="H102" s="114"/>
      <c r="I102" s="137"/>
      <c r="J102" s="136"/>
      <c r="K102" s="114"/>
      <c r="L102" s="137"/>
      <c r="M102" s="136"/>
      <c r="N102" s="114"/>
      <c r="O102" s="137"/>
      <c r="P102" s="136"/>
      <c r="Q102" s="364"/>
      <c r="R102" s="365"/>
      <c r="S102" s="366"/>
      <c r="T102" s="367"/>
    </row>
    <row r="103" spans="1:20" ht="1.5" customHeight="1">
      <c r="A103" s="332"/>
      <c r="B103" s="332"/>
      <c r="C103" s="178"/>
      <c r="D103" s="110"/>
      <c r="E103" s="135"/>
      <c r="F103" s="114"/>
      <c r="G103" s="136"/>
      <c r="H103" s="114"/>
      <c r="I103" s="137"/>
      <c r="J103" s="136"/>
      <c r="K103" s="114"/>
      <c r="L103" s="137"/>
      <c r="M103" s="136"/>
      <c r="N103" s="114"/>
      <c r="O103" s="137"/>
      <c r="P103" s="136"/>
      <c r="Q103" s="364"/>
      <c r="R103" s="365"/>
      <c r="S103" s="366"/>
      <c r="T103" s="367"/>
    </row>
    <row r="104" spans="1:20" ht="8.25" customHeight="1">
      <c r="A104" s="332"/>
      <c r="B104" s="332"/>
      <c r="C104" s="178"/>
      <c r="D104" s="110"/>
      <c r="E104" s="135"/>
      <c r="F104" s="114"/>
      <c r="G104" s="136"/>
      <c r="H104" s="114"/>
      <c r="I104" s="137"/>
      <c r="J104" s="136"/>
      <c r="K104" s="114"/>
      <c r="L104" s="137"/>
      <c r="M104" s="145"/>
      <c r="N104" s="114"/>
      <c r="O104" s="137"/>
      <c r="P104" s="136"/>
      <c r="Q104" s="364"/>
      <c r="R104" s="365"/>
      <c r="S104" s="366"/>
      <c r="T104" s="367"/>
    </row>
    <row r="105" spans="1:20" ht="1.5" customHeight="1">
      <c r="A105" s="332"/>
      <c r="B105" s="332"/>
      <c r="C105" s="178"/>
      <c r="D105" s="110"/>
      <c r="E105" s="135"/>
      <c r="F105" s="114"/>
      <c r="G105" s="136"/>
      <c r="H105" s="114"/>
      <c r="I105" s="137"/>
      <c r="J105" s="136"/>
      <c r="K105" s="114"/>
      <c r="L105" s="137"/>
      <c r="M105" s="145"/>
      <c r="N105" s="114"/>
      <c r="O105" s="137"/>
      <c r="P105" s="136"/>
      <c r="Q105" s="364"/>
      <c r="R105" s="365"/>
      <c r="S105" s="366"/>
      <c r="T105" s="367"/>
    </row>
    <row r="106" spans="1:20" ht="1.5" customHeight="1">
      <c r="A106" s="332"/>
      <c r="B106" s="332"/>
      <c r="C106" s="178"/>
      <c r="D106" s="110"/>
      <c r="E106" s="135"/>
      <c r="F106" s="114"/>
      <c r="G106" s="136"/>
      <c r="H106" s="114"/>
      <c r="I106" s="137"/>
      <c r="J106" s="136"/>
      <c r="K106" s="114"/>
      <c r="L106" s="137"/>
      <c r="M106" s="145"/>
      <c r="N106" s="114"/>
      <c r="O106" s="137"/>
      <c r="P106" s="136"/>
      <c r="Q106" s="364"/>
      <c r="R106" s="365"/>
      <c r="S106" s="366"/>
      <c r="T106" s="367"/>
    </row>
    <row r="107" spans="1:20" ht="1.5" customHeight="1">
      <c r="A107" s="332"/>
      <c r="B107" s="332"/>
      <c r="C107" s="178"/>
      <c r="D107" s="110"/>
      <c r="E107" s="135"/>
      <c r="F107" s="114"/>
      <c r="G107" s="136"/>
      <c r="H107" s="114"/>
      <c r="I107" s="137"/>
      <c r="J107" s="136"/>
      <c r="K107" s="114"/>
      <c r="L107" s="137"/>
      <c r="M107" s="145"/>
      <c r="N107" s="114"/>
      <c r="O107" s="137"/>
      <c r="P107" s="136"/>
      <c r="Q107" s="364"/>
      <c r="R107" s="365"/>
      <c r="S107" s="366"/>
      <c r="T107" s="367"/>
    </row>
    <row r="108" spans="1:20" ht="1.5" customHeight="1">
      <c r="A108" s="332"/>
      <c r="B108" s="332"/>
      <c r="C108" s="178"/>
      <c r="D108" s="110"/>
      <c r="E108" s="135"/>
      <c r="F108" s="114"/>
      <c r="G108" s="136"/>
      <c r="H108" s="114"/>
      <c r="I108" s="137"/>
      <c r="J108" s="136"/>
      <c r="K108" s="114"/>
      <c r="L108" s="137"/>
      <c r="M108" s="145"/>
      <c r="N108" s="114"/>
      <c r="O108" s="137"/>
      <c r="P108" s="136"/>
      <c r="Q108" s="364"/>
      <c r="R108" s="365"/>
      <c r="S108" s="366"/>
      <c r="T108" s="367"/>
    </row>
    <row r="109" spans="1:20" ht="1.5" customHeight="1">
      <c r="A109" s="332"/>
      <c r="B109" s="332"/>
      <c r="C109" s="178"/>
      <c r="D109" s="110"/>
      <c r="E109" s="135"/>
      <c r="F109" s="114"/>
      <c r="G109" s="136"/>
      <c r="H109" s="114"/>
      <c r="I109" s="137"/>
      <c r="J109" s="136"/>
      <c r="K109" s="114"/>
      <c r="L109" s="137"/>
      <c r="M109" s="145"/>
      <c r="N109" s="114"/>
      <c r="O109" s="137"/>
      <c r="P109" s="136"/>
      <c r="Q109" s="364"/>
      <c r="R109" s="365"/>
      <c r="S109" s="366"/>
      <c r="T109" s="367"/>
    </row>
    <row r="110" spans="1:20">
      <c r="A110" s="332"/>
      <c r="B110" s="332"/>
      <c r="C110" s="178"/>
      <c r="D110" s="110" t="s">
        <v>4</v>
      </c>
      <c r="E110" s="111" t="s">
        <v>6</v>
      </c>
      <c r="F110" s="350" t="s">
        <v>9</v>
      </c>
      <c r="G110" s="351"/>
      <c r="H110" s="350" t="s">
        <v>82</v>
      </c>
      <c r="I110" s="355"/>
      <c r="J110" s="351"/>
      <c r="K110" s="350" t="s">
        <v>14</v>
      </c>
      <c r="L110" s="355"/>
      <c r="M110" s="351"/>
      <c r="N110" s="350" t="s">
        <v>73</v>
      </c>
      <c r="O110" s="355"/>
      <c r="P110" s="351"/>
      <c r="Q110" s="343"/>
      <c r="R110" s="344"/>
      <c r="S110" s="345"/>
      <c r="T110" s="347"/>
    </row>
    <row r="111" spans="1:20">
      <c r="A111" s="332"/>
      <c r="B111" s="332"/>
      <c r="C111" s="178"/>
      <c r="D111" s="110" t="s">
        <v>5</v>
      </c>
      <c r="E111" s="111" t="s">
        <v>7</v>
      </c>
      <c r="F111" s="112" t="s">
        <v>6</v>
      </c>
      <c r="G111" s="113" t="s">
        <v>20</v>
      </c>
      <c r="H111" s="331">
        <v>2558</v>
      </c>
      <c r="I111" s="331">
        <v>2559</v>
      </c>
      <c r="J111" s="331">
        <v>2560</v>
      </c>
      <c r="K111" s="331">
        <v>2558</v>
      </c>
      <c r="L111" s="331">
        <v>2559</v>
      </c>
      <c r="M111" s="356">
        <v>2560</v>
      </c>
      <c r="N111" s="346">
        <v>2558</v>
      </c>
      <c r="O111" s="346">
        <v>2559</v>
      </c>
      <c r="P111" s="346">
        <v>2560</v>
      </c>
      <c r="Q111" s="346">
        <v>2558</v>
      </c>
      <c r="R111" s="346">
        <v>2559</v>
      </c>
      <c r="S111" s="346">
        <v>2560</v>
      </c>
      <c r="T111" s="347"/>
    </row>
    <row r="112" spans="1:20">
      <c r="A112" s="333"/>
      <c r="B112" s="333"/>
      <c r="C112" s="178"/>
      <c r="D112" s="110"/>
      <c r="E112" s="111"/>
      <c r="F112" s="111" t="s">
        <v>37</v>
      </c>
      <c r="G112" s="114" t="s">
        <v>72</v>
      </c>
      <c r="H112" s="333"/>
      <c r="I112" s="333"/>
      <c r="J112" s="333"/>
      <c r="K112" s="333"/>
      <c r="L112" s="333"/>
      <c r="M112" s="357"/>
      <c r="N112" s="349"/>
      <c r="O112" s="349"/>
      <c r="P112" s="349"/>
      <c r="Q112" s="349"/>
      <c r="R112" s="349"/>
      <c r="S112" s="349"/>
      <c r="T112" s="348"/>
    </row>
    <row r="113" spans="1:20">
      <c r="A113" s="180"/>
      <c r="B113" s="124" t="s">
        <v>47</v>
      </c>
      <c r="C113" s="124"/>
      <c r="D113" s="181"/>
      <c r="E113" s="182"/>
      <c r="F113" s="182"/>
      <c r="G113" s="182"/>
      <c r="H113" s="182"/>
      <c r="I113" s="182"/>
      <c r="J113" s="182"/>
      <c r="K113" s="182"/>
      <c r="L113" s="182"/>
      <c r="M113" s="184"/>
      <c r="N113" s="181"/>
      <c r="O113" s="181"/>
      <c r="P113" s="181"/>
      <c r="Q113" s="181"/>
      <c r="R113" s="181"/>
      <c r="S113" s="181"/>
      <c r="T113" s="181"/>
    </row>
    <row r="114" spans="1:20">
      <c r="A114" s="180">
        <v>38</v>
      </c>
      <c r="B114" s="179" t="s">
        <v>48</v>
      </c>
      <c r="C114" s="179"/>
      <c r="D114" s="181">
        <v>6</v>
      </c>
      <c r="E114" s="182">
        <v>1</v>
      </c>
      <c r="F114" s="192" t="s">
        <v>36</v>
      </c>
      <c r="G114" s="210">
        <v>278860</v>
      </c>
      <c r="H114" s="210">
        <v>1</v>
      </c>
      <c r="I114" s="210">
        <v>1</v>
      </c>
      <c r="J114" s="210">
        <v>1</v>
      </c>
      <c r="K114" s="210" t="s">
        <v>36</v>
      </c>
      <c r="L114" s="210" t="s">
        <v>36</v>
      </c>
      <c r="M114" s="211" t="s">
        <v>36</v>
      </c>
      <c r="N114" s="203">
        <v>10740</v>
      </c>
      <c r="O114" s="203">
        <v>10740</v>
      </c>
      <c r="P114" s="203">
        <v>10740</v>
      </c>
      <c r="Q114" s="203">
        <f>G114+N114</f>
        <v>289600</v>
      </c>
      <c r="R114" s="203">
        <f>Q114+O114</f>
        <v>300340</v>
      </c>
      <c r="S114" s="203">
        <f>R114+P114</f>
        <v>311080</v>
      </c>
      <c r="T114" s="181"/>
    </row>
    <row r="115" spans="1:20" ht="22.5" customHeight="1">
      <c r="A115" s="180">
        <v>39</v>
      </c>
      <c r="B115" s="179" t="s">
        <v>49</v>
      </c>
      <c r="C115" s="179" t="s">
        <v>101</v>
      </c>
      <c r="D115" s="181">
        <v>6</v>
      </c>
      <c r="E115" s="182">
        <v>1</v>
      </c>
      <c r="F115" s="182">
        <v>1</v>
      </c>
      <c r="G115" s="210">
        <v>254280</v>
      </c>
      <c r="H115" s="210">
        <v>1</v>
      </c>
      <c r="I115" s="210">
        <v>1</v>
      </c>
      <c r="J115" s="210">
        <v>1</v>
      </c>
      <c r="K115" s="210" t="s">
        <v>36</v>
      </c>
      <c r="L115" s="210" t="s">
        <v>36</v>
      </c>
      <c r="M115" s="211" t="s">
        <v>36</v>
      </c>
      <c r="N115" s="203">
        <v>10200</v>
      </c>
      <c r="O115" s="203">
        <v>10560</v>
      </c>
      <c r="P115" s="203">
        <v>10800</v>
      </c>
      <c r="Q115" s="203">
        <f>G115+N115</f>
        <v>264480</v>
      </c>
      <c r="R115" s="203">
        <f t="shared" ref="R115:R117" si="17">Q115+O115</f>
        <v>275040</v>
      </c>
      <c r="S115" s="203">
        <f t="shared" ref="S115:S117" si="18">R115+P115</f>
        <v>285840</v>
      </c>
      <c r="T115" s="181"/>
    </row>
    <row r="116" spans="1:20" ht="18" customHeight="1">
      <c r="A116" s="180">
        <v>40</v>
      </c>
      <c r="B116" s="179" t="s">
        <v>51</v>
      </c>
      <c r="C116" s="179"/>
      <c r="D116" s="190" t="s">
        <v>150</v>
      </c>
      <c r="E116" s="182">
        <v>2</v>
      </c>
      <c r="F116" s="182">
        <v>2</v>
      </c>
      <c r="G116" s="210">
        <v>370320</v>
      </c>
      <c r="H116" s="210">
        <v>2</v>
      </c>
      <c r="I116" s="210">
        <v>2</v>
      </c>
      <c r="J116" s="210">
        <v>2</v>
      </c>
      <c r="K116" s="210" t="s">
        <v>36</v>
      </c>
      <c r="L116" s="210" t="s">
        <v>36</v>
      </c>
      <c r="M116" s="210" t="s">
        <v>36</v>
      </c>
      <c r="N116" s="203">
        <v>14280</v>
      </c>
      <c r="O116" s="203">
        <v>15360</v>
      </c>
      <c r="P116" s="203">
        <v>15480</v>
      </c>
      <c r="Q116" s="203">
        <v>384600</v>
      </c>
      <c r="R116" s="203">
        <v>399960</v>
      </c>
      <c r="S116" s="203">
        <v>415440</v>
      </c>
      <c r="T116" s="181"/>
    </row>
    <row r="117" spans="1:20" ht="22.5" customHeight="1">
      <c r="A117" s="180">
        <v>41</v>
      </c>
      <c r="B117" s="179" t="s">
        <v>52</v>
      </c>
      <c r="C117" s="179" t="s">
        <v>102</v>
      </c>
      <c r="D117" s="190">
        <v>3</v>
      </c>
      <c r="E117" s="182">
        <v>1</v>
      </c>
      <c r="F117" s="182">
        <v>1</v>
      </c>
      <c r="G117" s="210">
        <v>162840</v>
      </c>
      <c r="H117" s="210">
        <v>1</v>
      </c>
      <c r="I117" s="210">
        <v>1</v>
      </c>
      <c r="J117" s="210">
        <v>1</v>
      </c>
      <c r="K117" s="210" t="s">
        <v>36</v>
      </c>
      <c r="L117" s="210" t="s">
        <v>36</v>
      </c>
      <c r="M117" s="211" t="s">
        <v>36</v>
      </c>
      <c r="N117" s="203">
        <v>5880</v>
      </c>
      <c r="O117" s="203">
        <v>6000</v>
      </c>
      <c r="P117" s="203">
        <v>6000</v>
      </c>
      <c r="Q117" s="203">
        <f t="shared" ref="Q117" si="19">G117+N117</f>
        <v>168720</v>
      </c>
      <c r="R117" s="203">
        <f t="shared" si="17"/>
        <v>174720</v>
      </c>
      <c r="S117" s="203">
        <f t="shared" si="18"/>
        <v>180720</v>
      </c>
      <c r="T117" s="181"/>
    </row>
    <row r="118" spans="1:20">
      <c r="A118" s="180"/>
      <c r="B118" s="179"/>
      <c r="C118" s="179"/>
      <c r="D118" s="191"/>
      <c r="E118" s="179"/>
      <c r="F118" s="182"/>
      <c r="G118" s="210"/>
      <c r="H118" s="210"/>
      <c r="I118" s="210"/>
      <c r="J118" s="210"/>
      <c r="K118" s="210"/>
      <c r="L118" s="210"/>
      <c r="M118" s="211"/>
      <c r="N118" s="203"/>
      <c r="O118" s="203"/>
      <c r="P118" s="203"/>
      <c r="Q118" s="203"/>
      <c r="R118" s="203"/>
      <c r="S118" s="203"/>
      <c r="T118" s="181"/>
    </row>
    <row r="119" spans="1:20">
      <c r="A119" s="180">
        <v>42</v>
      </c>
      <c r="B119" s="179" t="s">
        <v>31</v>
      </c>
      <c r="C119" s="179"/>
      <c r="D119" s="191" t="s">
        <v>80</v>
      </c>
      <c r="E119" s="182">
        <v>1</v>
      </c>
      <c r="F119" s="182" t="s">
        <v>129</v>
      </c>
      <c r="G119" s="210">
        <v>198960</v>
      </c>
      <c r="H119" s="210">
        <v>1</v>
      </c>
      <c r="I119" s="210">
        <v>1</v>
      </c>
      <c r="J119" s="210">
        <v>1</v>
      </c>
      <c r="K119" s="210" t="s">
        <v>36</v>
      </c>
      <c r="L119" s="210" t="s">
        <v>36</v>
      </c>
      <c r="M119" s="211" t="s">
        <v>36</v>
      </c>
      <c r="N119" s="203">
        <v>7080</v>
      </c>
      <c r="O119" s="203">
        <v>7080</v>
      </c>
      <c r="P119" s="203">
        <v>7080</v>
      </c>
      <c r="Q119" s="203">
        <f t="shared" ref="Q119" si="20">G119+N119</f>
        <v>206040</v>
      </c>
      <c r="R119" s="203">
        <f t="shared" ref="R119:S120" si="21">Q119+O119</f>
        <v>213120</v>
      </c>
      <c r="S119" s="203">
        <f t="shared" si="21"/>
        <v>220200</v>
      </c>
      <c r="T119" s="157" t="s">
        <v>110</v>
      </c>
    </row>
    <row r="120" spans="1:20">
      <c r="A120" s="180">
        <v>43</v>
      </c>
      <c r="B120" s="179" t="s">
        <v>146</v>
      </c>
      <c r="C120" s="179"/>
      <c r="D120" s="191" t="s">
        <v>80</v>
      </c>
      <c r="E120" s="179">
        <v>1</v>
      </c>
      <c r="F120" s="182" t="s">
        <v>36</v>
      </c>
      <c r="G120" s="210">
        <v>165780</v>
      </c>
      <c r="H120" s="210">
        <v>1</v>
      </c>
      <c r="I120" s="210">
        <v>1</v>
      </c>
      <c r="J120" s="210">
        <v>1</v>
      </c>
      <c r="K120" s="210" t="s">
        <v>36</v>
      </c>
      <c r="L120" s="210" t="s">
        <v>36</v>
      </c>
      <c r="M120" s="211" t="s">
        <v>36</v>
      </c>
      <c r="N120" s="203">
        <v>5640</v>
      </c>
      <c r="O120" s="203">
        <v>5640</v>
      </c>
      <c r="P120" s="203">
        <v>5640</v>
      </c>
      <c r="Q120" s="203">
        <f>G120+N120</f>
        <v>171420</v>
      </c>
      <c r="R120" s="203">
        <f t="shared" si="21"/>
        <v>177060</v>
      </c>
      <c r="S120" s="203">
        <f t="shared" si="21"/>
        <v>182700</v>
      </c>
      <c r="T120" s="157" t="s">
        <v>110</v>
      </c>
    </row>
    <row r="121" spans="1:20">
      <c r="A121" s="180"/>
      <c r="B121" s="204" t="s">
        <v>109</v>
      </c>
      <c r="C121" s="179"/>
      <c r="D121" s="191"/>
      <c r="E121" s="182"/>
      <c r="F121" s="192"/>
      <c r="G121" s="210"/>
      <c r="H121" s="210"/>
      <c r="I121" s="210"/>
      <c r="J121" s="210"/>
      <c r="K121" s="210"/>
      <c r="L121" s="210"/>
      <c r="M121" s="211"/>
      <c r="N121" s="203"/>
      <c r="O121" s="203"/>
      <c r="P121" s="203"/>
      <c r="Q121" s="203"/>
      <c r="R121" s="203"/>
      <c r="S121" s="203"/>
      <c r="T121" s="181"/>
    </row>
    <row r="122" spans="1:20">
      <c r="A122" s="180"/>
      <c r="B122" s="179"/>
      <c r="C122" s="179"/>
      <c r="D122" s="191"/>
      <c r="E122" s="179"/>
      <c r="F122" s="182"/>
      <c r="G122" s="210"/>
      <c r="H122" s="210"/>
      <c r="I122" s="210"/>
      <c r="J122" s="210"/>
      <c r="K122" s="210"/>
      <c r="L122" s="210"/>
      <c r="M122" s="211"/>
      <c r="N122" s="203"/>
      <c r="O122" s="203"/>
      <c r="P122" s="203"/>
      <c r="Q122" s="203"/>
      <c r="R122" s="203"/>
      <c r="S122" s="203"/>
      <c r="T122" s="224"/>
    </row>
    <row r="123" spans="1:20">
      <c r="A123" s="180">
        <v>44</v>
      </c>
      <c r="B123" s="179" t="s">
        <v>64</v>
      </c>
      <c r="C123" s="179"/>
      <c r="D123" s="191"/>
      <c r="E123" s="179">
        <v>2</v>
      </c>
      <c r="F123" s="182">
        <v>2</v>
      </c>
      <c r="G123" s="210">
        <v>244440</v>
      </c>
      <c r="H123" s="210">
        <v>2</v>
      </c>
      <c r="I123" s="210">
        <v>2</v>
      </c>
      <c r="J123" s="210">
        <v>2</v>
      </c>
      <c r="K123" s="210" t="s">
        <v>36</v>
      </c>
      <c r="L123" s="210" t="s">
        <v>36</v>
      </c>
      <c r="M123" s="210" t="s">
        <v>36</v>
      </c>
      <c r="N123" s="203">
        <v>9840</v>
      </c>
      <c r="O123" s="203">
        <v>10320</v>
      </c>
      <c r="P123" s="203">
        <v>10680</v>
      </c>
      <c r="Q123" s="203">
        <f>G123+N123</f>
        <v>254280</v>
      </c>
      <c r="R123" s="203">
        <f t="shared" ref="R123:S123" si="22">Q123+O123</f>
        <v>264600</v>
      </c>
      <c r="S123" s="203">
        <f t="shared" si="22"/>
        <v>275280</v>
      </c>
      <c r="T123" s="181"/>
    </row>
    <row r="124" spans="1:20">
      <c r="A124" s="180">
        <v>45</v>
      </c>
      <c r="B124" s="179" t="s">
        <v>135</v>
      </c>
      <c r="C124" s="179"/>
      <c r="D124" s="191"/>
      <c r="E124" s="182">
        <v>1</v>
      </c>
      <c r="F124" s="192" t="s">
        <v>36</v>
      </c>
      <c r="G124" s="210">
        <v>112800</v>
      </c>
      <c r="H124" s="210">
        <v>1</v>
      </c>
      <c r="I124" s="210">
        <v>1</v>
      </c>
      <c r="J124" s="210">
        <v>1</v>
      </c>
      <c r="K124" s="210">
        <v>1</v>
      </c>
      <c r="L124" s="210" t="s">
        <v>36</v>
      </c>
      <c r="M124" s="211" t="s">
        <v>36</v>
      </c>
      <c r="N124" s="203">
        <v>0</v>
      </c>
      <c r="O124" s="203">
        <v>4560</v>
      </c>
      <c r="P124" s="203">
        <v>4800</v>
      </c>
      <c r="Q124" s="203">
        <f>G124</f>
        <v>112800</v>
      </c>
      <c r="R124" s="203">
        <f>G124+O124</f>
        <v>117360</v>
      </c>
      <c r="S124" s="203">
        <f>R124+P124</f>
        <v>122160</v>
      </c>
      <c r="T124" s="181" t="s">
        <v>110</v>
      </c>
    </row>
    <row r="125" spans="1:20" ht="18" customHeight="1">
      <c r="A125" s="180">
        <v>46</v>
      </c>
      <c r="B125" s="179" t="s">
        <v>144</v>
      </c>
      <c r="C125" s="179"/>
      <c r="D125" s="181"/>
      <c r="E125" s="179">
        <v>1</v>
      </c>
      <c r="F125" s="182"/>
      <c r="G125" s="210">
        <v>0</v>
      </c>
      <c r="H125" s="210">
        <v>1</v>
      </c>
      <c r="I125" s="210">
        <v>1</v>
      </c>
      <c r="J125" s="210">
        <v>1</v>
      </c>
      <c r="K125" s="210" t="s">
        <v>134</v>
      </c>
      <c r="L125" s="210"/>
      <c r="M125" s="211"/>
      <c r="N125" s="203">
        <v>138000</v>
      </c>
      <c r="O125" s="203">
        <v>5520</v>
      </c>
      <c r="P125" s="203">
        <v>5760</v>
      </c>
      <c r="Q125" s="203">
        <f>G125+N125</f>
        <v>138000</v>
      </c>
      <c r="R125" s="203">
        <f t="shared" ref="R125" si="23">Q125+O125</f>
        <v>143520</v>
      </c>
      <c r="S125" s="203">
        <f t="shared" ref="S125" si="24">R125+P125</f>
        <v>149280</v>
      </c>
      <c r="T125" s="181"/>
    </row>
    <row r="126" spans="1:20">
      <c r="A126" s="180"/>
      <c r="B126" s="204" t="s">
        <v>108</v>
      </c>
      <c r="C126" s="179"/>
      <c r="D126" s="191"/>
      <c r="E126" s="182"/>
      <c r="F126" s="192"/>
      <c r="G126" s="210"/>
      <c r="H126" s="210"/>
      <c r="I126" s="210"/>
      <c r="J126" s="210"/>
      <c r="K126" s="210"/>
      <c r="L126" s="210"/>
      <c r="M126" s="211"/>
      <c r="N126" s="203"/>
      <c r="O126" s="203"/>
      <c r="P126" s="203"/>
      <c r="Q126" s="203"/>
      <c r="R126" s="203"/>
      <c r="S126" s="203"/>
      <c r="T126" s="181"/>
    </row>
    <row r="127" spans="1:20">
      <c r="A127" s="180">
        <v>47</v>
      </c>
      <c r="B127" s="179" t="s">
        <v>128</v>
      </c>
      <c r="C127" s="179"/>
      <c r="D127" s="191"/>
      <c r="E127" s="182">
        <v>4</v>
      </c>
      <c r="F127" s="192">
        <v>4</v>
      </c>
      <c r="G127" s="210">
        <v>432000</v>
      </c>
      <c r="H127" s="210">
        <v>5</v>
      </c>
      <c r="I127" s="210">
        <v>5</v>
      </c>
      <c r="J127" s="210">
        <v>5</v>
      </c>
      <c r="K127" s="210" t="s">
        <v>134</v>
      </c>
      <c r="L127" s="210" t="s">
        <v>36</v>
      </c>
      <c r="M127" s="210" t="s">
        <v>36</v>
      </c>
      <c r="N127" s="203">
        <v>0</v>
      </c>
      <c r="O127" s="203">
        <v>0</v>
      </c>
      <c r="P127" s="203">
        <v>0</v>
      </c>
      <c r="Q127" s="203">
        <v>540000</v>
      </c>
      <c r="R127" s="203">
        <f>Q127</f>
        <v>540000</v>
      </c>
      <c r="S127" s="203">
        <f>R127</f>
        <v>540000</v>
      </c>
      <c r="T127" s="181"/>
    </row>
    <row r="128" spans="1:20">
      <c r="A128" s="124"/>
      <c r="B128" s="124" t="s">
        <v>35</v>
      </c>
      <c r="C128" s="124"/>
      <c r="D128" s="125"/>
      <c r="E128" s="117"/>
      <c r="F128" s="117"/>
      <c r="G128" s="117">
        <f>SUM(G114:G127)</f>
        <v>2220280</v>
      </c>
      <c r="H128" s="117"/>
      <c r="I128" s="117"/>
      <c r="J128" s="117"/>
      <c r="K128" s="117"/>
      <c r="L128" s="117"/>
      <c r="M128" s="170"/>
      <c r="N128" s="116">
        <f t="shared" ref="N128:S128" si="25">SUM(N114:N127)</f>
        <v>201660</v>
      </c>
      <c r="O128" s="116">
        <f t="shared" si="25"/>
        <v>75780</v>
      </c>
      <c r="P128" s="116">
        <f t="shared" si="25"/>
        <v>76980</v>
      </c>
      <c r="Q128" s="116">
        <f t="shared" si="25"/>
        <v>2529940</v>
      </c>
      <c r="R128" s="116">
        <f t="shared" si="25"/>
        <v>2605720</v>
      </c>
      <c r="S128" s="116">
        <f t="shared" si="25"/>
        <v>2682700</v>
      </c>
      <c r="T128" s="125"/>
    </row>
    <row r="129" spans="1:20">
      <c r="A129" s="127"/>
      <c r="B129" s="127"/>
      <c r="C129" s="127"/>
      <c r="D129" s="128"/>
      <c r="E129" s="121"/>
      <c r="F129" s="121"/>
      <c r="G129" s="121"/>
      <c r="H129" s="121"/>
      <c r="I129" s="121"/>
      <c r="J129" s="121"/>
      <c r="K129" s="121"/>
      <c r="L129" s="122"/>
      <c r="M129" s="142"/>
      <c r="N129" s="120"/>
      <c r="O129" s="120"/>
      <c r="P129" s="120"/>
      <c r="Q129" s="120"/>
      <c r="R129" s="120"/>
      <c r="S129" s="120"/>
      <c r="T129" s="128"/>
    </row>
    <row r="130" spans="1:20" ht="20.25">
      <c r="A130" s="127"/>
      <c r="B130" s="127"/>
      <c r="C130" s="127"/>
      <c r="D130" s="128"/>
      <c r="E130" s="121"/>
      <c r="F130" s="121"/>
      <c r="G130" s="121"/>
      <c r="H130" s="121"/>
      <c r="I130" s="121"/>
      <c r="J130" s="121"/>
      <c r="K130" s="121"/>
      <c r="L130" s="122"/>
      <c r="M130" s="142"/>
      <c r="N130" s="120"/>
      <c r="O130" s="120"/>
      <c r="P130" s="120"/>
      <c r="Q130" s="120"/>
      <c r="R130" s="120"/>
      <c r="S130" s="120"/>
      <c r="T130" s="168"/>
    </row>
    <row r="131" spans="1:20">
      <c r="A131" s="127"/>
      <c r="B131" s="127"/>
      <c r="C131" s="127"/>
      <c r="D131" s="128"/>
      <c r="E131" s="121"/>
      <c r="F131" s="121"/>
      <c r="G131" s="121"/>
      <c r="H131" s="121"/>
      <c r="I131" s="121"/>
      <c r="J131" s="121"/>
      <c r="K131" s="121"/>
      <c r="L131" s="122"/>
      <c r="M131" s="142"/>
      <c r="N131" s="120"/>
      <c r="O131" s="120"/>
      <c r="P131" s="120"/>
      <c r="Q131" s="120"/>
      <c r="R131" s="120"/>
      <c r="S131" s="120"/>
      <c r="T131" s="128"/>
    </row>
    <row r="132" spans="1:20">
      <c r="A132" s="127"/>
      <c r="B132" s="127"/>
      <c r="C132" s="127"/>
      <c r="D132" s="128"/>
      <c r="E132" s="121"/>
      <c r="F132" s="121"/>
      <c r="G132" s="121"/>
      <c r="H132" s="121"/>
      <c r="I132" s="121"/>
      <c r="J132" s="121"/>
      <c r="K132" s="121"/>
      <c r="L132" s="122"/>
      <c r="M132" s="142"/>
      <c r="N132" s="120"/>
      <c r="O132" s="120"/>
      <c r="P132" s="120"/>
      <c r="Q132" s="120"/>
      <c r="R132" s="120"/>
      <c r="S132" s="120"/>
      <c r="T132" s="128"/>
    </row>
    <row r="133" spans="1:20">
      <c r="A133" s="127"/>
      <c r="B133" s="127"/>
      <c r="C133" s="127"/>
      <c r="D133" s="128"/>
      <c r="E133" s="121"/>
      <c r="F133" s="121"/>
      <c r="G133" s="121"/>
      <c r="H133" s="121"/>
      <c r="I133" s="121"/>
      <c r="J133" s="121"/>
      <c r="K133" s="121"/>
      <c r="L133" s="122"/>
      <c r="M133" s="142"/>
      <c r="N133" s="120"/>
      <c r="O133" s="120"/>
      <c r="P133" s="120"/>
      <c r="Q133" s="120"/>
      <c r="R133" s="120"/>
      <c r="S133" s="120"/>
      <c r="T133" s="128"/>
    </row>
    <row r="134" spans="1:20">
      <c r="A134" s="127"/>
      <c r="B134" s="127"/>
      <c r="C134" s="127"/>
      <c r="D134" s="128"/>
      <c r="E134" s="121"/>
      <c r="F134" s="121"/>
      <c r="G134" s="121"/>
      <c r="H134" s="121"/>
      <c r="I134" s="121"/>
      <c r="J134" s="121"/>
      <c r="K134" s="121"/>
      <c r="L134" s="122"/>
      <c r="M134" s="142"/>
      <c r="N134" s="120"/>
      <c r="O134" s="120"/>
      <c r="P134" s="120"/>
      <c r="Q134" s="120"/>
      <c r="R134" s="120"/>
      <c r="S134" s="120"/>
      <c r="T134" s="128"/>
    </row>
    <row r="135" spans="1:20">
      <c r="A135" s="127"/>
      <c r="B135" s="127"/>
      <c r="C135" s="127"/>
      <c r="D135" s="128"/>
      <c r="E135" s="121"/>
      <c r="F135" s="121"/>
      <c r="G135" s="121"/>
      <c r="H135" s="121"/>
      <c r="I135" s="121"/>
      <c r="J135" s="121"/>
      <c r="K135" s="121"/>
      <c r="L135" s="122"/>
      <c r="M135" s="142"/>
      <c r="N135" s="120"/>
      <c r="O135" s="120"/>
      <c r="P135" s="120"/>
      <c r="Q135" s="120"/>
      <c r="R135" s="120"/>
      <c r="S135" s="120"/>
      <c r="T135" s="128"/>
    </row>
    <row r="136" spans="1:20">
      <c r="A136" s="127"/>
      <c r="B136" s="127"/>
      <c r="C136" s="127"/>
      <c r="D136" s="128"/>
      <c r="E136" s="121"/>
      <c r="F136" s="121"/>
      <c r="G136" s="121"/>
      <c r="H136" s="121"/>
      <c r="I136" s="121"/>
      <c r="J136" s="121"/>
      <c r="K136" s="121"/>
      <c r="L136" s="122"/>
      <c r="M136" s="165"/>
      <c r="N136" s="120"/>
      <c r="O136" s="120"/>
      <c r="P136" s="120"/>
      <c r="Q136" s="120"/>
      <c r="R136" s="120"/>
      <c r="S136" s="120"/>
      <c r="T136" s="174">
        <v>19</v>
      </c>
    </row>
    <row r="137" spans="1:20">
      <c r="A137" s="127"/>
      <c r="B137" s="127"/>
      <c r="C137" s="127"/>
      <c r="D137" s="128"/>
      <c r="E137" s="121"/>
      <c r="F137" s="121"/>
      <c r="G137" s="121"/>
      <c r="H137" s="121"/>
      <c r="I137" s="121"/>
      <c r="J137" s="121"/>
      <c r="K137" s="121"/>
      <c r="L137" s="122"/>
      <c r="M137" s="165"/>
      <c r="N137" s="120"/>
      <c r="O137" s="120"/>
      <c r="P137" s="120"/>
      <c r="Q137" s="120"/>
      <c r="R137" s="120"/>
      <c r="S137" s="120"/>
      <c r="T137" s="128"/>
    </row>
    <row r="138" spans="1:20">
      <c r="A138" s="127"/>
      <c r="B138" s="127"/>
      <c r="C138" s="127"/>
      <c r="D138" s="128"/>
      <c r="E138" s="121"/>
      <c r="F138" s="121"/>
      <c r="G138" s="121"/>
      <c r="H138" s="121"/>
      <c r="I138" s="121"/>
      <c r="J138" s="121"/>
      <c r="K138" s="121"/>
      <c r="L138" s="122"/>
      <c r="M138" s="165"/>
      <c r="N138" s="120"/>
      <c r="O138" s="120"/>
      <c r="P138" s="120"/>
      <c r="Q138" s="120"/>
      <c r="R138" s="120"/>
      <c r="S138" s="120"/>
      <c r="T138" s="128"/>
    </row>
    <row r="139" spans="1:20">
      <c r="A139" s="127"/>
      <c r="B139" s="127"/>
      <c r="C139" s="127"/>
      <c r="D139" s="128"/>
      <c r="E139" s="121"/>
      <c r="F139" s="121"/>
      <c r="G139" s="121"/>
      <c r="H139" s="121"/>
      <c r="I139" s="121"/>
      <c r="J139" s="121"/>
      <c r="K139" s="121"/>
      <c r="L139" s="122"/>
      <c r="M139" s="165"/>
      <c r="N139" s="120"/>
      <c r="O139" s="120"/>
      <c r="P139" s="120"/>
      <c r="Q139" s="120"/>
      <c r="R139" s="120"/>
      <c r="S139" s="120"/>
      <c r="T139" s="174"/>
    </row>
    <row r="140" spans="1:20">
      <c r="A140" s="127"/>
      <c r="B140" s="127"/>
      <c r="C140" s="127"/>
      <c r="D140" s="128"/>
      <c r="E140" s="121"/>
      <c r="F140" s="121"/>
      <c r="G140" s="121"/>
      <c r="H140" s="121"/>
      <c r="I140" s="121"/>
      <c r="J140" s="121"/>
      <c r="K140" s="121"/>
      <c r="L140" s="122"/>
      <c r="M140" s="165"/>
      <c r="N140" s="120"/>
      <c r="O140" s="120"/>
      <c r="P140" s="120"/>
      <c r="Q140" s="120"/>
      <c r="R140" s="120"/>
      <c r="S140" s="120"/>
      <c r="T140" s="128"/>
    </row>
    <row r="141" spans="1:20">
      <c r="A141" s="331" t="s">
        <v>2</v>
      </c>
      <c r="B141" s="331" t="s">
        <v>3</v>
      </c>
      <c r="C141" s="177"/>
      <c r="D141" s="108"/>
      <c r="E141" s="109"/>
      <c r="F141" s="334" t="s">
        <v>8</v>
      </c>
      <c r="G141" s="335"/>
      <c r="H141" s="334" t="s">
        <v>83</v>
      </c>
      <c r="I141" s="339"/>
      <c r="J141" s="335"/>
      <c r="K141" s="334" t="s">
        <v>13</v>
      </c>
      <c r="L141" s="339"/>
      <c r="M141" s="335"/>
      <c r="N141" s="334" t="s">
        <v>15</v>
      </c>
      <c r="O141" s="339"/>
      <c r="P141" s="335"/>
      <c r="Q141" s="340" t="s">
        <v>74</v>
      </c>
      <c r="R141" s="341"/>
      <c r="S141" s="342"/>
      <c r="T141" s="346" t="s">
        <v>18</v>
      </c>
    </row>
    <row r="142" spans="1:20">
      <c r="A142" s="332"/>
      <c r="B142" s="332"/>
      <c r="C142" s="178"/>
      <c r="D142" s="110" t="s">
        <v>4</v>
      </c>
      <c r="E142" s="111" t="s">
        <v>6</v>
      </c>
      <c r="F142" s="350" t="s">
        <v>9</v>
      </c>
      <c r="G142" s="351"/>
      <c r="H142" s="350" t="s">
        <v>82</v>
      </c>
      <c r="I142" s="355"/>
      <c r="J142" s="351"/>
      <c r="K142" s="350" t="s">
        <v>14</v>
      </c>
      <c r="L142" s="355"/>
      <c r="M142" s="351"/>
      <c r="N142" s="350" t="s">
        <v>73</v>
      </c>
      <c r="O142" s="355"/>
      <c r="P142" s="351"/>
      <c r="Q142" s="343"/>
      <c r="R142" s="344"/>
      <c r="S142" s="345"/>
      <c r="T142" s="347"/>
    </row>
    <row r="143" spans="1:20">
      <c r="A143" s="332"/>
      <c r="B143" s="332"/>
      <c r="C143" s="178"/>
      <c r="D143" s="110" t="s">
        <v>5</v>
      </c>
      <c r="E143" s="111" t="s">
        <v>7</v>
      </c>
      <c r="F143" s="112" t="s">
        <v>6</v>
      </c>
      <c r="G143" s="113" t="s">
        <v>20</v>
      </c>
      <c r="H143" s="331">
        <v>2558</v>
      </c>
      <c r="I143" s="331">
        <v>2559</v>
      </c>
      <c r="J143" s="331">
        <v>2560</v>
      </c>
      <c r="K143" s="331">
        <v>2558</v>
      </c>
      <c r="L143" s="331">
        <v>2559</v>
      </c>
      <c r="M143" s="356">
        <v>2560</v>
      </c>
      <c r="N143" s="346">
        <v>2558</v>
      </c>
      <c r="O143" s="346">
        <v>2559</v>
      </c>
      <c r="P143" s="346">
        <v>2560</v>
      </c>
      <c r="Q143" s="346">
        <v>2558</v>
      </c>
      <c r="R143" s="346">
        <v>2559</v>
      </c>
      <c r="S143" s="346">
        <v>2560</v>
      </c>
      <c r="T143" s="347"/>
    </row>
    <row r="144" spans="1:20">
      <c r="A144" s="333"/>
      <c r="B144" s="333"/>
      <c r="C144" s="178"/>
      <c r="D144" s="110"/>
      <c r="E144" s="111"/>
      <c r="F144" s="111" t="s">
        <v>37</v>
      </c>
      <c r="G144" s="114" t="s">
        <v>72</v>
      </c>
      <c r="H144" s="333"/>
      <c r="I144" s="333"/>
      <c r="J144" s="333"/>
      <c r="K144" s="333"/>
      <c r="L144" s="333"/>
      <c r="M144" s="357"/>
      <c r="N144" s="349"/>
      <c r="O144" s="349"/>
      <c r="P144" s="349"/>
      <c r="Q144" s="349"/>
      <c r="R144" s="349"/>
      <c r="S144" s="349"/>
      <c r="T144" s="348"/>
    </row>
    <row r="145" spans="1:20" ht="19.5" customHeight="1">
      <c r="A145" s="186"/>
      <c r="B145" s="187" t="s">
        <v>55</v>
      </c>
      <c r="C145" s="187"/>
      <c r="D145" s="188"/>
      <c r="E145" s="225"/>
      <c r="F145" s="225"/>
      <c r="G145" s="225"/>
      <c r="H145" s="225"/>
      <c r="I145" s="225"/>
      <c r="J145" s="225"/>
      <c r="K145" s="225"/>
      <c r="L145" s="225"/>
      <c r="M145" s="226"/>
      <c r="N145" s="188"/>
      <c r="O145" s="188"/>
      <c r="P145" s="188"/>
      <c r="Q145" s="188"/>
      <c r="R145" s="188"/>
      <c r="S145" s="188"/>
      <c r="T145" s="188"/>
    </row>
    <row r="146" spans="1:20" ht="19.5" customHeight="1">
      <c r="A146" s="180">
        <v>48</v>
      </c>
      <c r="B146" s="179" t="s">
        <v>56</v>
      </c>
      <c r="C146" s="179" t="s">
        <v>103</v>
      </c>
      <c r="D146" s="181">
        <v>6</v>
      </c>
      <c r="E146" s="179">
        <v>1</v>
      </c>
      <c r="F146" s="182">
        <v>1</v>
      </c>
      <c r="G146" s="210">
        <v>244320</v>
      </c>
      <c r="H146" s="210">
        <v>1</v>
      </c>
      <c r="I146" s="210">
        <v>1</v>
      </c>
      <c r="J146" s="210">
        <v>1</v>
      </c>
      <c r="K146" s="210" t="s">
        <v>36</v>
      </c>
      <c r="L146" s="210" t="s">
        <v>36</v>
      </c>
      <c r="M146" s="211" t="s">
        <v>36</v>
      </c>
      <c r="N146" s="203">
        <v>9960</v>
      </c>
      <c r="O146" s="203">
        <v>10200</v>
      </c>
      <c r="P146" s="203">
        <v>10560</v>
      </c>
      <c r="Q146" s="203">
        <f>G146+N146</f>
        <v>254280</v>
      </c>
      <c r="R146" s="203">
        <f t="shared" ref="R146:S148" si="26">Q146+O146</f>
        <v>264480</v>
      </c>
      <c r="S146" s="203">
        <f t="shared" si="26"/>
        <v>275040</v>
      </c>
      <c r="T146" s="181"/>
    </row>
    <row r="147" spans="1:20" ht="19.5" customHeight="1">
      <c r="A147" s="180">
        <v>49</v>
      </c>
      <c r="B147" s="179" t="s">
        <v>57</v>
      </c>
      <c r="C147" s="179"/>
      <c r="D147" s="181">
        <v>6</v>
      </c>
      <c r="E147" s="179">
        <v>1</v>
      </c>
      <c r="F147" s="182" t="s">
        <v>36</v>
      </c>
      <c r="G147" s="210">
        <v>278820</v>
      </c>
      <c r="H147" s="210">
        <v>1</v>
      </c>
      <c r="I147" s="210">
        <v>1</v>
      </c>
      <c r="J147" s="210">
        <v>1</v>
      </c>
      <c r="K147" s="210" t="s">
        <v>36</v>
      </c>
      <c r="L147" s="210" t="s">
        <v>36</v>
      </c>
      <c r="M147" s="211" t="s">
        <v>36</v>
      </c>
      <c r="N147" s="203">
        <v>10740</v>
      </c>
      <c r="O147" s="203">
        <v>10740</v>
      </c>
      <c r="P147" s="203">
        <v>10740</v>
      </c>
      <c r="Q147" s="203">
        <f>G147+N147</f>
        <v>289560</v>
      </c>
      <c r="R147" s="203">
        <f t="shared" si="26"/>
        <v>300300</v>
      </c>
      <c r="S147" s="203">
        <f t="shared" si="26"/>
        <v>311040</v>
      </c>
      <c r="T147" s="157" t="s">
        <v>110</v>
      </c>
    </row>
    <row r="148" spans="1:20" ht="19.5" customHeight="1">
      <c r="A148" s="180">
        <v>50</v>
      </c>
      <c r="B148" s="179" t="s">
        <v>31</v>
      </c>
      <c r="C148" s="179" t="s">
        <v>104</v>
      </c>
      <c r="D148" s="191" t="s">
        <v>127</v>
      </c>
      <c r="E148" s="179">
        <v>1</v>
      </c>
      <c r="F148" s="182">
        <v>1</v>
      </c>
      <c r="G148" s="210">
        <f>23820*12</f>
        <v>285840</v>
      </c>
      <c r="H148" s="210">
        <v>1</v>
      </c>
      <c r="I148" s="210">
        <v>1</v>
      </c>
      <c r="J148" s="210">
        <v>1</v>
      </c>
      <c r="K148" s="210" t="s">
        <v>36</v>
      </c>
      <c r="L148" s="210" t="s">
        <v>36</v>
      </c>
      <c r="M148" s="211" t="s">
        <v>36</v>
      </c>
      <c r="N148" s="203">
        <v>10920</v>
      </c>
      <c r="O148" s="203">
        <v>11160</v>
      </c>
      <c r="P148" s="203">
        <v>11040</v>
      </c>
      <c r="Q148" s="203">
        <f>G148+N148</f>
        <v>296760</v>
      </c>
      <c r="R148" s="203">
        <f t="shared" si="26"/>
        <v>307920</v>
      </c>
      <c r="S148" s="203">
        <f t="shared" si="26"/>
        <v>318960</v>
      </c>
      <c r="T148" s="181"/>
    </row>
    <row r="149" spans="1:20" s="155" customFormat="1" ht="19.5" customHeight="1">
      <c r="A149" s="180">
        <v>51</v>
      </c>
      <c r="B149" s="227" t="s">
        <v>142</v>
      </c>
      <c r="C149" s="227"/>
      <c r="D149" s="228"/>
      <c r="E149" s="227" t="s">
        <v>36</v>
      </c>
      <c r="F149" s="227" t="s">
        <v>36</v>
      </c>
      <c r="G149" s="229" t="s">
        <v>36</v>
      </c>
      <c r="H149" s="229" t="s">
        <v>36</v>
      </c>
      <c r="I149" s="229" t="s">
        <v>36</v>
      </c>
      <c r="J149" s="229" t="s">
        <v>36</v>
      </c>
      <c r="K149" s="229" t="s">
        <v>36</v>
      </c>
      <c r="L149" s="229" t="s">
        <v>36</v>
      </c>
      <c r="M149" s="229" t="s">
        <v>36</v>
      </c>
      <c r="N149" s="230" t="s">
        <v>36</v>
      </c>
      <c r="O149" s="230" t="s">
        <v>36</v>
      </c>
      <c r="P149" s="230" t="s">
        <v>36</v>
      </c>
      <c r="Q149" s="230" t="s">
        <v>36</v>
      </c>
      <c r="R149" s="230" t="s">
        <v>36</v>
      </c>
      <c r="S149" s="230" t="s">
        <v>36</v>
      </c>
      <c r="T149" s="231" t="s">
        <v>141</v>
      </c>
    </row>
    <row r="150" spans="1:20" s="155" customFormat="1" ht="19.5" customHeight="1">
      <c r="A150" s="180">
        <v>52</v>
      </c>
      <c r="B150" s="227" t="s">
        <v>142</v>
      </c>
      <c r="C150" s="227"/>
      <c r="D150" s="228"/>
      <c r="E150" s="227">
        <v>2</v>
      </c>
      <c r="F150" s="227"/>
      <c r="G150" s="229"/>
      <c r="H150" s="229" t="s">
        <v>143</v>
      </c>
      <c r="I150" s="229" t="s">
        <v>36</v>
      </c>
      <c r="J150" s="229" t="s">
        <v>36</v>
      </c>
      <c r="K150" s="229" t="s">
        <v>143</v>
      </c>
      <c r="L150" s="229" t="s">
        <v>36</v>
      </c>
      <c r="M150" s="229" t="s">
        <v>36</v>
      </c>
      <c r="N150" s="229" t="s">
        <v>36</v>
      </c>
      <c r="O150" s="229" t="s">
        <v>36</v>
      </c>
      <c r="P150" s="229" t="s">
        <v>36</v>
      </c>
      <c r="Q150" s="229" t="s">
        <v>36</v>
      </c>
      <c r="R150" s="229" t="s">
        <v>36</v>
      </c>
      <c r="S150" s="230" t="s">
        <v>36</v>
      </c>
      <c r="T150" s="231" t="s">
        <v>137</v>
      </c>
    </row>
    <row r="151" spans="1:20" s="155" customFormat="1" ht="19.5" customHeight="1">
      <c r="A151" s="232"/>
      <c r="B151" s="233" t="s">
        <v>109</v>
      </c>
      <c r="C151" s="227"/>
      <c r="D151" s="228"/>
      <c r="E151" s="227" t="s">
        <v>36</v>
      </c>
      <c r="F151" s="227" t="s">
        <v>36</v>
      </c>
      <c r="G151" s="229" t="s">
        <v>36</v>
      </c>
      <c r="H151" s="229" t="s">
        <v>36</v>
      </c>
      <c r="I151" s="229" t="s">
        <v>36</v>
      </c>
      <c r="J151" s="229" t="s">
        <v>36</v>
      </c>
      <c r="K151" s="229" t="s">
        <v>36</v>
      </c>
      <c r="L151" s="229" t="s">
        <v>36</v>
      </c>
      <c r="M151" s="234" t="s">
        <v>36</v>
      </c>
      <c r="N151" s="230" t="s">
        <v>36</v>
      </c>
      <c r="O151" s="230" t="s">
        <v>36</v>
      </c>
      <c r="P151" s="230" t="s">
        <v>36</v>
      </c>
      <c r="Q151" s="230" t="s">
        <v>36</v>
      </c>
      <c r="R151" s="230" t="s">
        <v>36</v>
      </c>
      <c r="S151" s="230" t="s">
        <v>36</v>
      </c>
      <c r="T151" s="231"/>
    </row>
    <row r="152" spans="1:20" s="155" customFormat="1" ht="19.5" customHeight="1">
      <c r="A152" s="232">
        <v>53</v>
      </c>
      <c r="B152" s="227" t="s">
        <v>116</v>
      </c>
      <c r="C152" s="227" t="s">
        <v>118</v>
      </c>
      <c r="D152" s="228"/>
      <c r="E152" s="227" t="s">
        <v>36</v>
      </c>
      <c r="F152" s="227" t="s">
        <v>36</v>
      </c>
      <c r="G152" s="229" t="s">
        <v>36</v>
      </c>
      <c r="H152" s="229" t="s">
        <v>36</v>
      </c>
      <c r="I152" s="229" t="s">
        <v>36</v>
      </c>
      <c r="J152" s="229" t="s">
        <v>36</v>
      </c>
      <c r="K152" s="229" t="s">
        <v>36</v>
      </c>
      <c r="L152" s="229" t="s">
        <v>36</v>
      </c>
      <c r="M152" s="234" t="s">
        <v>36</v>
      </c>
      <c r="N152" s="230" t="s">
        <v>36</v>
      </c>
      <c r="O152" s="230" t="s">
        <v>36</v>
      </c>
      <c r="P152" s="230" t="s">
        <v>36</v>
      </c>
      <c r="Q152" s="230" t="s">
        <v>36</v>
      </c>
      <c r="R152" s="230" t="s">
        <v>36</v>
      </c>
      <c r="S152" s="230" t="s">
        <v>36</v>
      </c>
      <c r="T152" s="231" t="s">
        <v>141</v>
      </c>
    </row>
    <row r="153" spans="1:20" s="130" customFormat="1" ht="19.5" customHeight="1">
      <c r="A153" s="232">
        <v>54</v>
      </c>
      <c r="B153" s="179" t="s">
        <v>117</v>
      </c>
      <c r="C153" s="179" t="s">
        <v>119</v>
      </c>
      <c r="D153" s="191"/>
      <c r="E153" s="179">
        <v>1</v>
      </c>
      <c r="F153" s="182">
        <v>1</v>
      </c>
      <c r="G153" s="210">
        <v>192960</v>
      </c>
      <c r="H153" s="210">
        <v>1</v>
      </c>
      <c r="I153" s="210">
        <v>1</v>
      </c>
      <c r="J153" s="210">
        <v>1</v>
      </c>
      <c r="K153" s="210" t="s">
        <v>36</v>
      </c>
      <c r="L153" s="210" t="s">
        <v>36</v>
      </c>
      <c r="M153" s="211" t="s">
        <v>36</v>
      </c>
      <c r="N153" s="203">
        <v>7800</v>
      </c>
      <c r="O153" s="203">
        <v>8040</v>
      </c>
      <c r="P153" s="203">
        <v>8400</v>
      </c>
      <c r="Q153" s="203">
        <f>G153+N153</f>
        <v>200760</v>
      </c>
      <c r="R153" s="203">
        <f>Q153+O153</f>
        <v>208800</v>
      </c>
      <c r="S153" s="203">
        <f>R153+P153</f>
        <v>217200</v>
      </c>
      <c r="T153" s="181"/>
    </row>
    <row r="154" spans="1:20" s="131" customFormat="1" ht="36.75" customHeight="1">
      <c r="A154" s="232"/>
      <c r="B154" s="179"/>
      <c r="C154" s="179"/>
      <c r="D154" s="191"/>
      <c r="E154" s="179"/>
      <c r="F154" s="182"/>
      <c r="G154" s="210"/>
      <c r="H154" s="210"/>
      <c r="I154" s="210"/>
      <c r="J154" s="210"/>
      <c r="K154" s="210"/>
      <c r="L154" s="210"/>
      <c r="M154" s="211"/>
      <c r="N154" s="203"/>
      <c r="O154" s="203"/>
      <c r="P154" s="203"/>
      <c r="Q154" s="203"/>
      <c r="R154" s="203"/>
      <c r="S154" s="203"/>
      <c r="T154" s="181"/>
    </row>
    <row r="155" spans="1:20" ht="18" customHeight="1">
      <c r="A155" s="232">
        <v>55</v>
      </c>
      <c r="B155" s="179" t="s">
        <v>144</v>
      </c>
      <c r="C155" s="179"/>
      <c r="D155" s="181"/>
      <c r="E155" s="179">
        <v>1</v>
      </c>
      <c r="F155" s="182"/>
      <c r="G155" s="210">
        <v>0</v>
      </c>
      <c r="H155" s="210">
        <v>1</v>
      </c>
      <c r="I155" s="210">
        <v>1</v>
      </c>
      <c r="J155" s="210">
        <v>1</v>
      </c>
      <c r="K155" s="210" t="s">
        <v>134</v>
      </c>
      <c r="L155" s="210"/>
      <c r="M155" s="211"/>
      <c r="N155" s="203">
        <v>138000</v>
      </c>
      <c r="O155" s="203">
        <v>5520</v>
      </c>
      <c r="P155" s="203">
        <v>5760</v>
      </c>
      <c r="Q155" s="203">
        <f>G155+N155</f>
        <v>138000</v>
      </c>
      <c r="R155" s="203">
        <f t="shared" ref="R155" si="27">Q155+O155</f>
        <v>143520</v>
      </c>
      <c r="S155" s="203">
        <f t="shared" ref="S155" si="28">R155+P155</f>
        <v>149280</v>
      </c>
      <c r="T155" s="181" t="s">
        <v>137</v>
      </c>
    </row>
    <row r="156" spans="1:20" s="131" customFormat="1" ht="19.5" customHeight="1">
      <c r="A156" s="180"/>
      <c r="B156" s="204" t="s">
        <v>108</v>
      </c>
      <c r="C156" s="179"/>
      <c r="D156" s="191"/>
      <c r="E156" s="179"/>
      <c r="F156" s="182"/>
      <c r="G156" s="210"/>
      <c r="H156" s="210"/>
      <c r="I156" s="210"/>
      <c r="J156" s="210"/>
      <c r="K156" s="210"/>
      <c r="L156" s="210"/>
      <c r="M156" s="211"/>
      <c r="N156" s="203"/>
      <c r="O156" s="203"/>
      <c r="P156" s="203"/>
      <c r="Q156" s="203"/>
      <c r="R156" s="203"/>
      <c r="S156" s="203"/>
      <c r="T156" s="181"/>
    </row>
    <row r="157" spans="1:20" s="156" customFormat="1" ht="19.5" customHeight="1">
      <c r="A157" s="232">
        <v>56</v>
      </c>
      <c r="B157" s="227" t="s">
        <v>140</v>
      </c>
      <c r="C157" s="227"/>
      <c r="D157" s="228"/>
      <c r="E157" s="227">
        <v>3</v>
      </c>
      <c r="F157" s="227">
        <v>3</v>
      </c>
      <c r="G157" s="229" t="s">
        <v>36</v>
      </c>
      <c r="H157" s="229">
        <v>3</v>
      </c>
      <c r="I157" s="229">
        <v>3</v>
      </c>
      <c r="J157" s="229">
        <v>3</v>
      </c>
      <c r="K157" s="210" t="s">
        <v>134</v>
      </c>
      <c r="L157" s="229" t="s">
        <v>36</v>
      </c>
      <c r="M157" s="234" t="s">
        <v>36</v>
      </c>
      <c r="N157" s="230" t="s">
        <v>36</v>
      </c>
      <c r="O157" s="230" t="s">
        <v>36</v>
      </c>
      <c r="P157" s="230" t="s">
        <v>36</v>
      </c>
      <c r="Q157" s="230" t="s">
        <v>36</v>
      </c>
      <c r="R157" s="230" t="s">
        <v>36</v>
      </c>
      <c r="S157" s="230" t="s">
        <v>36</v>
      </c>
      <c r="T157" s="231" t="s">
        <v>141</v>
      </c>
    </row>
    <row r="158" spans="1:20">
      <c r="A158" s="124"/>
      <c r="B158" s="124" t="s">
        <v>35</v>
      </c>
      <c r="C158" s="124"/>
      <c r="D158" s="125"/>
      <c r="E158" s="117"/>
      <c r="F158" s="117"/>
      <c r="G158" s="117">
        <f>SUM(G146:G157)</f>
        <v>1001940</v>
      </c>
      <c r="H158" s="117"/>
      <c r="I158" s="117"/>
      <c r="J158" s="117"/>
      <c r="K158" s="117"/>
      <c r="L158" s="117"/>
      <c r="M158" s="170"/>
      <c r="N158" s="116">
        <f t="shared" ref="N158:S158" si="29">SUM(N146:N157)</f>
        <v>177420</v>
      </c>
      <c r="O158" s="116">
        <f t="shared" si="29"/>
        <v>45660</v>
      </c>
      <c r="P158" s="116">
        <f t="shared" si="29"/>
        <v>46500</v>
      </c>
      <c r="Q158" s="116">
        <f t="shared" si="29"/>
        <v>1179360</v>
      </c>
      <c r="R158" s="116">
        <f t="shared" si="29"/>
        <v>1225020</v>
      </c>
      <c r="S158" s="116">
        <f t="shared" si="29"/>
        <v>1271520</v>
      </c>
      <c r="T158" s="125"/>
    </row>
    <row r="159" spans="1:20">
      <c r="A159" s="127"/>
      <c r="B159" s="127"/>
      <c r="C159" s="127"/>
      <c r="D159" s="128"/>
      <c r="E159" s="121"/>
      <c r="F159" s="121"/>
      <c r="G159" s="121"/>
      <c r="H159" s="121"/>
      <c r="I159" s="121"/>
      <c r="J159" s="121"/>
      <c r="K159" s="122"/>
      <c r="L159" s="122"/>
      <c r="M159" s="142"/>
      <c r="N159" s="120"/>
      <c r="O159" s="120"/>
      <c r="P159" s="120"/>
      <c r="Q159" s="120"/>
      <c r="R159" s="120"/>
      <c r="S159" s="120"/>
      <c r="T159" s="128"/>
    </row>
    <row r="160" spans="1:20" ht="20.25">
      <c r="A160" s="127"/>
      <c r="B160" s="127"/>
      <c r="C160" s="127"/>
      <c r="D160" s="128"/>
      <c r="E160" s="121"/>
      <c r="F160" s="121"/>
      <c r="G160" s="121"/>
      <c r="H160" s="121"/>
      <c r="I160" s="121"/>
      <c r="J160" s="121"/>
      <c r="K160" s="122"/>
      <c r="L160" s="122"/>
      <c r="M160" s="142"/>
      <c r="N160" s="120"/>
      <c r="O160" s="120"/>
      <c r="P160" s="120"/>
      <c r="Q160" s="120"/>
      <c r="R160" s="120"/>
      <c r="S160" s="120"/>
      <c r="T160" s="168"/>
    </row>
    <row r="161" spans="1:20">
      <c r="A161" s="127"/>
      <c r="B161" s="127"/>
      <c r="C161" s="127"/>
      <c r="D161" s="128"/>
      <c r="E161" s="121"/>
      <c r="F161" s="121"/>
      <c r="G161" s="121"/>
      <c r="H161" s="121"/>
      <c r="I161" s="121"/>
      <c r="J161" s="121"/>
      <c r="K161" s="122"/>
      <c r="L161" s="122"/>
      <c r="M161" s="142"/>
      <c r="N161" s="120"/>
      <c r="O161" s="120"/>
      <c r="P161" s="120"/>
      <c r="Q161" s="120"/>
      <c r="R161" s="120"/>
      <c r="S161" s="120"/>
      <c r="T161" s="128"/>
    </row>
    <row r="162" spans="1:20">
      <c r="A162" s="127"/>
      <c r="B162" s="127"/>
      <c r="C162" s="127"/>
      <c r="D162" s="128"/>
      <c r="E162" s="121"/>
      <c r="F162" s="121"/>
      <c r="G162" s="121"/>
      <c r="H162" s="121"/>
      <c r="I162" s="121"/>
      <c r="J162" s="121"/>
      <c r="K162" s="122"/>
      <c r="L162" s="122"/>
      <c r="M162" s="142"/>
      <c r="N162" s="120"/>
      <c r="O162" s="120"/>
      <c r="P162" s="120"/>
      <c r="Q162" s="120"/>
      <c r="R162" s="120"/>
      <c r="S162" s="120"/>
      <c r="T162" s="128"/>
    </row>
    <row r="163" spans="1:20">
      <c r="A163" s="127"/>
      <c r="B163" s="127"/>
      <c r="C163" s="127"/>
      <c r="D163" s="128"/>
      <c r="E163" s="121"/>
      <c r="F163" s="121"/>
      <c r="G163" s="121"/>
      <c r="H163" s="121"/>
      <c r="I163" s="121"/>
      <c r="J163" s="121"/>
      <c r="K163" s="122"/>
      <c r="L163" s="122"/>
      <c r="M163" s="142"/>
      <c r="N163" s="120"/>
      <c r="O163" s="120"/>
      <c r="P163" s="120"/>
      <c r="Q163" s="120"/>
      <c r="R163" s="120"/>
      <c r="S163" s="120"/>
      <c r="T163" s="128"/>
    </row>
    <row r="164" spans="1:20">
      <c r="A164" s="127"/>
      <c r="B164" s="127"/>
      <c r="C164" s="127"/>
      <c r="D164" s="128"/>
      <c r="E164" s="121"/>
      <c r="F164" s="121"/>
      <c r="G164" s="121"/>
      <c r="H164" s="121"/>
      <c r="I164" s="121"/>
      <c r="J164" s="121"/>
      <c r="K164" s="122"/>
      <c r="L164" s="122"/>
      <c r="M164" s="142"/>
      <c r="N164" s="120"/>
      <c r="O164" s="120"/>
      <c r="P164" s="120"/>
      <c r="Q164" s="120"/>
      <c r="R164" s="120"/>
      <c r="S164" s="120"/>
      <c r="T164" s="128"/>
    </row>
    <row r="165" spans="1:20">
      <c r="A165" s="127"/>
      <c r="B165" s="127"/>
      <c r="C165" s="127"/>
      <c r="D165" s="128"/>
      <c r="E165" s="121"/>
      <c r="F165" s="121"/>
      <c r="G165" s="121"/>
      <c r="H165" s="121"/>
      <c r="I165" s="121"/>
      <c r="J165" s="121"/>
      <c r="K165" s="122"/>
      <c r="L165" s="122"/>
      <c r="M165" s="142"/>
      <c r="N165" s="120"/>
      <c r="O165" s="120"/>
      <c r="P165" s="120"/>
      <c r="Q165" s="120"/>
      <c r="R165" s="120"/>
      <c r="S165" s="120"/>
      <c r="T165" s="128"/>
    </row>
    <row r="166" spans="1:20">
      <c r="A166" s="127"/>
      <c r="B166" s="127"/>
      <c r="C166" s="127"/>
      <c r="D166" s="128"/>
      <c r="E166" s="121"/>
      <c r="F166" s="121"/>
      <c r="G166" s="121"/>
      <c r="H166" s="121"/>
      <c r="I166" s="121"/>
      <c r="J166" s="121"/>
      <c r="K166" s="122"/>
      <c r="L166" s="122"/>
      <c r="M166" s="142"/>
      <c r="N166" s="120"/>
      <c r="O166" s="120"/>
      <c r="P166" s="120"/>
      <c r="Q166" s="120"/>
      <c r="R166" s="120"/>
      <c r="S166" s="120"/>
      <c r="T166" s="128"/>
    </row>
    <row r="167" spans="1:20">
      <c r="A167" s="127"/>
      <c r="B167" s="127"/>
      <c r="C167" s="127"/>
      <c r="D167" s="128"/>
      <c r="E167" s="121"/>
      <c r="F167" s="121"/>
      <c r="G167" s="121"/>
      <c r="H167" s="121"/>
      <c r="I167" s="121"/>
      <c r="J167" s="121"/>
      <c r="K167" s="122"/>
      <c r="L167" s="122"/>
      <c r="M167" s="142"/>
      <c r="N167" s="120"/>
      <c r="O167" s="120"/>
      <c r="P167" s="120"/>
      <c r="Q167" s="120"/>
      <c r="R167" s="120"/>
      <c r="S167" s="120"/>
      <c r="T167" s="174">
        <v>20</v>
      </c>
    </row>
    <row r="168" spans="1:20">
      <c r="A168" s="127"/>
      <c r="B168" s="127"/>
      <c r="C168" s="127"/>
      <c r="D168" s="128"/>
      <c r="E168" s="121"/>
      <c r="F168" s="121"/>
      <c r="G168" s="121"/>
      <c r="H168" s="121"/>
      <c r="I168" s="121"/>
      <c r="J168" s="121"/>
      <c r="K168" s="122"/>
      <c r="L168" s="122"/>
      <c r="M168" s="142"/>
      <c r="N168" s="120"/>
      <c r="O168" s="120"/>
      <c r="P168" s="120"/>
      <c r="Q168" s="120"/>
      <c r="R168" s="120"/>
      <c r="S168" s="120"/>
      <c r="T168" s="128"/>
    </row>
    <row r="169" spans="1:20">
      <c r="A169" s="127"/>
      <c r="B169" s="127"/>
      <c r="C169" s="127"/>
      <c r="D169" s="128"/>
      <c r="E169" s="121"/>
      <c r="F169" s="121"/>
      <c r="G169" s="121"/>
      <c r="H169" s="121"/>
      <c r="I169" s="121"/>
      <c r="J169" s="121"/>
      <c r="K169" s="122"/>
      <c r="L169" s="122"/>
      <c r="M169" s="142"/>
      <c r="N169" s="120"/>
      <c r="O169" s="120"/>
      <c r="P169" s="120"/>
      <c r="Q169" s="120"/>
      <c r="R169" s="120"/>
      <c r="S169" s="120"/>
      <c r="T169" s="128"/>
    </row>
    <row r="170" spans="1:20">
      <c r="A170" s="127"/>
      <c r="B170" s="127"/>
      <c r="C170" s="127"/>
      <c r="D170" s="128"/>
      <c r="E170" s="121"/>
      <c r="F170" s="121"/>
      <c r="G170" s="121"/>
      <c r="H170" s="121"/>
      <c r="I170" s="121"/>
      <c r="J170" s="121"/>
      <c r="K170" s="122"/>
      <c r="L170" s="122"/>
      <c r="M170" s="142"/>
      <c r="N170" s="120"/>
      <c r="O170" s="120"/>
      <c r="P170" s="120"/>
      <c r="Q170" s="120"/>
      <c r="R170" s="120"/>
      <c r="S170" s="120"/>
      <c r="T170" s="128"/>
    </row>
    <row r="171" spans="1:20">
      <c r="A171" s="331" t="s">
        <v>2</v>
      </c>
      <c r="B171" s="331" t="s">
        <v>3</v>
      </c>
      <c r="C171" s="177"/>
      <c r="D171" s="108"/>
      <c r="E171" s="109"/>
      <c r="F171" s="334" t="s">
        <v>8</v>
      </c>
      <c r="G171" s="335"/>
      <c r="H171" s="334" t="s">
        <v>83</v>
      </c>
      <c r="I171" s="339"/>
      <c r="J171" s="335"/>
      <c r="K171" s="334" t="s">
        <v>13</v>
      </c>
      <c r="L171" s="339"/>
      <c r="M171" s="335"/>
      <c r="N171" s="334" t="s">
        <v>15</v>
      </c>
      <c r="O171" s="339"/>
      <c r="P171" s="335"/>
      <c r="Q171" s="340" t="s">
        <v>74</v>
      </c>
      <c r="R171" s="341"/>
      <c r="S171" s="342"/>
      <c r="T171" s="346" t="s">
        <v>18</v>
      </c>
    </row>
    <row r="172" spans="1:20">
      <c r="A172" s="332"/>
      <c r="B172" s="332"/>
      <c r="C172" s="178"/>
      <c r="D172" s="110" t="s">
        <v>4</v>
      </c>
      <c r="E172" s="111" t="s">
        <v>6</v>
      </c>
      <c r="F172" s="350" t="s">
        <v>9</v>
      </c>
      <c r="G172" s="351"/>
      <c r="H172" s="350" t="s">
        <v>82</v>
      </c>
      <c r="I172" s="355"/>
      <c r="J172" s="351"/>
      <c r="K172" s="350" t="s">
        <v>14</v>
      </c>
      <c r="L172" s="355"/>
      <c r="M172" s="351"/>
      <c r="N172" s="350" t="s">
        <v>73</v>
      </c>
      <c r="O172" s="355"/>
      <c r="P172" s="351"/>
      <c r="Q172" s="343"/>
      <c r="R172" s="344"/>
      <c r="S172" s="345"/>
      <c r="T172" s="347"/>
    </row>
    <row r="173" spans="1:20">
      <c r="A173" s="332"/>
      <c r="B173" s="332"/>
      <c r="C173" s="178"/>
      <c r="D173" s="110" t="s">
        <v>5</v>
      </c>
      <c r="E173" s="111" t="s">
        <v>7</v>
      </c>
      <c r="F173" s="112" t="s">
        <v>6</v>
      </c>
      <c r="G173" s="113" t="s">
        <v>20</v>
      </c>
      <c r="H173" s="331">
        <v>2558</v>
      </c>
      <c r="I173" s="331">
        <v>2559</v>
      </c>
      <c r="J173" s="331">
        <v>2560</v>
      </c>
      <c r="K173" s="331">
        <v>2558</v>
      </c>
      <c r="L173" s="331">
        <v>2559</v>
      </c>
      <c r="M173" s="356">
        <v>2560</v>
      </c>
      <c r="N173" s="346">
        <v>2558</v>
      </c>
      <c r="O173" s="346">
        <v>2559</v>
      </c>
      <c r="P173" s="346">
        <v>2560</v>
      </c>
      <c r="Q173" s="346">
        <v>2558</v>
      </c>
      <c r="R173" s="346">
        <v>2559</v>
      </c>
      <c r="S173" s="346">
        <v>2560</v>
      </c>
      <c r="T173" s="347"/>
    </row>
    <row r="174" spans="1:20">
      <c r="A174" s="333"/>
      <c r="B174" s="333"/>
      <c r="C174" s="178"/>
      <c r="D174" s="110"/>
      <c r="E174" s="111"/>
      <c r="F174" s="111" t="s">
        <v>37</v>
      </c>
      <c r="G174" s="114" t="s">
        <v>72</v>
      </c>
      <c r="H174" s="333"/>
      <c r="I174" s="333"/>
      <c r="J174" s="333"/>
      <c r="K174" s="333"/>
      <c r="L174" s="333"/>
      <c r="M174" s="357"/>
      <c r="N174" s="349"/>
      <c r="O174" s="349"/>
      <c r="P174" s="349"/>
      <c r="Q174" s="349"/>
      <c r="R174" s="349"/>
      <c r="S174" s="349"/>
      <c r="T174" s="348"/>
    </row>
    <row r="175" spans="1:20" ht="30">
      <c r="A175" s="235"/>
      <c r="B175" s="236" t="s">
        <v>58</v>
      </c>
      <c r="C175" s="187"/>
      <c r="D175" s="188"/>
      <c r="E175" s="237"/>
      <c r="F175" s="225"/>
      <c r="G175" s="225"/>
      <c r="H175" s="225"/>
      <c r="I175" s="225"/>
      <c r="J175" s="225"/>
      <c r="K175" s="225"/>
      <c r="L175" s="225"/>
      <c r="M175" s="226"/>
      <c r="N175" s="188"/>
      <c r="O175" s="188"/>
      <c r="P175" s="188"/>
      <c r="Q175" s="188"/>
      <c r="R175" s="188"/>
      <c r="S175" s="188"/>
      <c r="T175" s="188"/>
    </row>
    <row r="176" spans="1:20">
      <c r="A176" s="238">
        <v>57</v>
      </c>
      <c r="B176" s="179" t="s">
        <v>59</v>
      </c>
      <c r="C176" s="179" t="s">
        <v>105</v>
      </c>
      <c r="D176" s="181">
        <v>6</v>
      </c>
      <c r="E176" s="179">
        <v>1</v>
      </c>
      <c r="F176" s="182">
        <v>1</v>
      </c>
      <c r="G176" s="210">
        <v>322440</v>
      </c>
      <c r="H176" s="210">
        <v>1</v>
      </c>
      <c r="I176" s="210">
        <v>1</v>
      </c>
      <c r="J176" s="210">
        <v>1</v>
      </c>
      <c r="K176" s="210" t="s">
        <v>36</v>
      </c>
      <c r="L176" s="210" t="s">
        <v>36</v>
      </c>
      <c r="M176" s="211" t="s">
        <v>36</v>
      </c>
      <c r="N176" s="203">
        <v>10800</v>
      </c>
      <c r="O176" s="203">
        <v>11040</v>
      </c>
      <c r="P176" s="203">
        <v>11160</v>
      </c>
      <c r="Q176" s="203">
        <f>G176+N176</f>
        <v>333240</v>
      </c>
      <c r="R176" s="203">
        <f t="shared" ref="R176:S178" si="30">Q176+O176</f>
        <v>344280</v>
      </c>
      <c r="S176" s="203">
        <f t="shared" si="30"/>
        <v>355440</v>
      </c>
      <c r="T176" s="181"/>
    </row>
    <row r="177" spans="1:20" ht="31.5">
      <c r="A177" s="238">
        <v>58</v>
      </c>
      <c r="B177" s="179" t="s">
        <v>60</v>
      </c>
      <c r="C177" s="179"/>
      <c r="D177" s="191" t="s">
        <v>80</v>
      </c>
      <c r="E177" s="179">
        <v>1</v>
      </c>
      <c r="F177" s="182" t="s">
        <v>36</v>
      </c>
      <c r="G177" s="210">
        <v>198960</v>
      </c>
      <c r="H177" s="210">
        <v>1</v>
      </c>
      <c r="I177" s="210">
        <v>1</v>
      </c>
      <c r="J177" s="210">
        <v>1</v>
      </c>
      <c r="K177" s="210" t="s">
        <v>36</v>
      </c>
      <c r="L177" s="210" t="s">
        <v>36</v>
      </c>
      <c r="M177" s="211" t="s">
        <v>36</v>
      </c>
      <c r="N177" s="203">
        <v>7080</v>
      </c>
      <c r="O177" s="203">
        <v>7080</v>
      </c>
      <c r="P177" s="203">
        <v>7080</v>
      </c>
      <c r="Q177" s="203">
        <f>G177+N177</f>
        <v>206040</v>
      </c>
      <c r="R177" s="203">
        <f t="shared" si="30"/>
        <v>213120</v>
      </c>
      <c r="S177" s="203">
        <f t="shared" si="30"/>
        <v>220200</v>
      </c>
      <c r="T177" s="157" t="s">
        <v>110</v>
      </c>
    </row>
    <row r="178" spans="1:20">
      <c r="A178" s="238">
        <v>59</v>
      </c>
      <c r="B178" s="179" t="s">
        <v>33</v>
      </c>
      <c r="C178" s="179"/>
      <c r="D178" s="191" t="s">
        <v>81</v>
      </c>
      <c r="E178" s="179">
        <v>1</v>
      </c>
      <c r="F178" s="182" t="s">
        <v>36</v>
      </c>
      <c r="G178" s="210">
        <v>165780</v>
      </c>
      <c r="H178" s="210" t="s">
        <v>36</v>
      </c>
      <c r="I178" s="210" t="s">
        <v>36</v>
      </c>
      <c r="J178" s="210" t="s">
        <v>36</v>
      </c>
      <c r="K178" s="210">
        <v>-1</v>
      </c>
      <c r="L178" s="210" t="s">
        <v>36</v>
      </c>
      <c r="M178" s="210" t="s">
        <v>36</v>
      </c>
      <c r="N178" s="203">
        <v>0</v>
      </c>
      <c r="O178" s="203">
        <v>0</v>
      </c>
      <c r="P178" s="203">
        <v>0</v>
      </c>
      <c r="Q178" s="203">
        <v>0</v>
      </c>
      <c r="R178" s="203">
        <f t="shared" si="30"/>
        <v>0</v>
      </c>
      <c r="S178" s="203">
        <f t="shared" si="30"/>
        <v>0</v>
      </c>
      <c r="T178" s="181" t="s">
        <v>138</v>
      </c>
    </row>
    <row r="179" spans="1:20">
      <c r="A179" s="238">
        <v>60</v>
      </c>
      <c r="B179" s="179" t="s">
        <v>31</v>
      </c>
      <c r="C179" s="179"/>
      <c r="D179" s="191" t="s">
        <v>80</v>
      </c>
      <c r="E179" s="179">
        <v>1</v>
      </c>
      <c r="F179" s="182"/>
      <c r="G179" s="210">
        <v>0</v>
      </c>
      <c r="H179" s="210">
        <v>1</v>
      </c>
      <c r="I179" s="210">
        <v>1</v>
      </c>
      <c r="J179" s="210">
        <v>1</v>
      </c>
      <c r="K179" s="210" t="s">
        <v>134</v>
      </c>
      <c r="L179" s="210" t="s">
        <v>36</v>
      </c>
      <c r="M179" s="210" t="s">
        <v>36</v>
      </c>
      <c r="N179" s="203">
        <v>198960</v>
      </c>
      <c r="O179" s="203">
        <v>7080</v>
      </c>
      <c r="P179" s="203">
        <v>7080</v>
      </c>
      <c r="Q179" s="203">
        <f>N179</f>
        <v>198960</v>
      </c>
      <c r="R179" s="203">
        <f>Q179+O179</f>
        <v>206040</v>
      </c>
      <c r="S179" s="203">
        <f>R179+P179</f>
        <v>213120</v>
      </c>
      <c r="T179" s="181" t="s">
        <v>137</v>
      </c>
    </row>
    <row r="180" spans="1:20">
      <c r="A180" s="238">
        <v>61</v>
      </c>
      <c r="B180" s="239" t="s">
        <v>109</v>
      </c>
      <c r="C180" s="179"/>
      <c r="D180" s="191"/>
      <c r="E180" s="179"/>
      <c r="F180" s="182"/>
      <c r="G180" s="210"/>
      <c r="H180" s="210"/>
      <c r="I180" s="210"/>
      <c r="J180" s="210"/>
      <c r="K180" s="210"/>
      <c r="L180" s="210"/>
      <c r="M180" s="211"/>
      <c r="N180" s="203"/>
      <c r="O180" s="203"/>
      <c r="P180" s="203"/>
      <c r="Q180" s="203"/>
      <c r="R180" s="203"/>
      <c r="S180" s="203"/>
      <c r="T180" s="181"/>
    </row>
    <row r="181" spans="1:20">
      <c r="A181" s="238">
        <v>62</v>
      </c>
      <c r="B181" s="179" t="s">
        <v>64</v>
      </c>
      <c r="C181" s="179" t="s">
        <v>121</v>
      </c>
      <c r="D181" s="191"/>
      <c r="E181" s="179">
        <v>2</v>
      </c>
      <c r="F181" s="182">
        <v>2</v>
      </c>
      <c r="G181" s="210">
        <v>266640</v>
      </c>
      <c r="H181" s="210">
        <v>2</v>
      </c>
      <c r="I181" s="210">
        <v>2</v>
      </c>
      <c r="J181" s="210">
        <v>2</v>
      </c>
      <c r="K181" s="210" t="s">
        <v>36</v>
      </c>
      <c r="L181" s="210" t="s">
        <v>36</v>
      </c>
      <c r="M181" s="211" t="s">
        <v>36</v>
      </c>
      <c r="N181" s="203">
        <v>10800</v>
      </c>
      <c r="O181" s="203">
        <v>10800</v>
      </c>
      <c r="P181" s="203">
        <v>10800</v>
      </c>
      <c r="Q181" s="203">
        <f>G181+N181</f>
        <v>277440</v>
      </c>
      <c r="R181" s="203">
        <f t="shared" ref="R181:S184" si="31">Q181+O181</f>
        <v>288240</v>
      </c>
      <c r="S181" s="203">
        <f t="shared" si="31"/>
        <v>299040</v>
      </c>
      <c r="T181" s="181"/>
    </row>
    <row r="182" spans="1:20">
      <c r="A182" s="238">
        <v>63</v>
      </c>
      <c r="B182" s="179" t="s">
        <v>120</v>
      </c>
      <c r="C182" s="179" t="s">
        <v>123</v>
      </c>
      <c r="D182" s="191"/>
      <c r="E182" s="179">
        <v>1</v>
      </c>
      <c r="F182" s="182">
        <v>1</v>
      </c>
      <c r="G182" s="210">
        <v>120840</v>
      </c>
      <c r="H182" s="123">
        <v>1</v>
      </c>
      <c r="I182" s="210">
        <v>1</v>
      </c>
      <c r="J182" s="210">
        <v>1</v>
      </c>
      <c r="K182" s="210" t="s">
        <v>36</v>
      </c>
      <c r="L182" s="210" t="s">
        <v>36</v>
      </c>
      <c r="M182" s="211" t="s">
        <v>36</v>
      </c>
      <c r="N182" s="203">
        <v>4920</v>
      </c>
      <c r="O182" s="203">
        <v>5040</v>
      </c>
      <c r="P182" s="203">
        <v>5280</v>
      </c>
      <c r="Q182" s="203">
        <f>G182+N182</f>
        <v>125760</v>
      </c>
      <c r="R182" s="203">
        <f t="shared" si="31"/>
        <v>130800</v>
      </c>
      <c r="S182" s="203">
        <f t="shared" si="31"/>
        <v>136080</v>
      </c>
      <c r="T182" s="181"/>
    </row>
    <row r="183" spans="1:20">
      <c r="A183" s="238">
        <v>64</v>
      </c>
      <c r="B183" s="179" t="s">
        <v>124</v>
      </c>
      <c r="C183" s="179"/>
      <c r="D183" s="191"/>
      <c r="E183" s="179">
        <v>1</v>
      </c>
      <c r="F183" s="182" t="s">
        <v>36</v>
      </c>
      <c r="G183" s="210">
        <f>10840*12</f>
        <v>130080</v>
      </c>
      <c r="H183" s="210" t="s">
        <v>36</v>
      </c>
      <c r="I183" s="210" t="s">
        <v>36</v>
      </c>
      <c r="J183" s="210" t="s">
        <v>36</v>
      </c>
      <c r="K183" s="210">
        <v>-1</v>
      </c>
      <c r="L183" s="210" t="s">
        <v>36</v>
      </c>
      <c r="M183" s="211" t="s">
        <v>36</v>
      </c>
      <c r="N183" s="203">
        <v>0</v>
      </c>
      <c r="O183" s="203">
        <v>0</v>
      </c>
      <c r="P183" s="203">
        <v>0</v>
      </c>
      <c r="Q183" s="203">
        <v>0</v>
      </c>
      <c r="R183" s="203">
        <v>0</v>
      </c>
      <c r="S183" s="203">
        <f t="shared" si="31"/>
        <v>0</v>
      </c>
      <c r="T183" s="181" t="s">
        <v>138</v>
      </c>
    </row>
    <row r="184" spans="1:20" ht="18" customHeight="1">
      <c r="A184" s="238">
        <v>65</v>
      </c>
      <c r="B184" s="179" t="s">
        <v>64</v>
      </c>
      <c r="C184" s="179"/>
      <c r="D184" s="181"/>
      <c r="E184" s="179">
        <v>1</v>
      </c>
      <c r="F184" s="182"/>
      <c r="G184" s="210">
        <v>0</v>
      </c>
      <c r="H184" s="210">
        <v>1</v>
      </c>
      <c r="I184" s="210">
        <v>1</v>
      </c>
      <c r="J184" s="210">
        <v>1</v>
      </c>
      <c r="K184" s="210" t="s">
        <v>134</v>
      </c>
      <c r="L184" s="210"/>
      <c r="M184" s="211"/>
      <c r="N184" s="203">
        <v>138000</v>
      </c>
      <c r="O184" s="203">
        <v>5520</v>
      </c>
      <c r="P184" s="203">
        <v>5760</v>
      </c>
      <c r="Q184" s="203">
        <f>G184+N184</f>
        <v>138000</v>
      </c>
      <c r="R184" s="203">
        <f t="shared" ref="R184" si="32">Q184+O184</f>
        <v>143520</v>
      </c>
      <c r="S184" s="203">
        <f t="shared" si="31"/>
        <v>149280</v>
      </c>
      <c r="T184" s="181" t="s">
        <v>137</v>
      </c>
    </row>
    <row r="185" spans="1:20">
      <c r="A185" s="240"/>
      <c r="B185" s="204" t="s">
        <v>108</v>
      </c>
      <c r="C185" s="179"/>
      <c r="D185" s="191"/>
      <c r="E185" s="179"/>
      <c r="F185" s="182"/>
      <c r="G185" s="210"/>
      <c r="H185" s="210"/>
      <c r="I185" s="210"/>
      <c r="J185" s="210"/>
      <c r="K185" s="210"/>
      <c r="L185" s="210"/>
      <c r="M185" s="211"/>
      <c r="N185" s="203"/>
      <c r="O185" s="203"/>
      <c r="P185" s="203"/>
      <c r="Q185" s="203"/>
      <c r="R185" s="203"/>
      <c r="S185" s="203"/>
      <c r="T185" s="181"/>
    </row>
    <row r="186" spans="1:20">
      <c r="A186" s="240">
        <v>66</v>
      </c>
      <c r="B186" s="179" t="s">
        <v>128</v>
      </c>
      <c r="C186" s="179"/>
      <c r="D186" s="191"/>
      <c r="E186" s="179">
        <v>1</v>
      </c>
      <c r="F186" s="182">
        <v>1</v>
      </c>
      <c r="G186" s="210">
        <v>216000</v>
      </c>
      <c r="H186" s="210">
        <v>2</v>
      </c>
      <c r="I186" s="210">
        <v>2</v>
      </c>
      <c r="J186" s="210">
        <v>2</v>
      </c>
      <c r="K186" s="210" t="s">
        <v>134</v>
      </c>
      <c r="L186" s="210" t="s">
        <v>36</v>
      </c>
      <c r="M186" s="210" t="s">
        <v>36</v>
      </c>
      <c r="N186" s="203">
        <v>0</v>
      </c>
      <c r="O186" s="203">
        <v>0</v>
      </c>
      <c r="P186" s="203">
        <v>0</v>
      </c>
      <c r="Q186" s="203">
        <f>G186</f>
        <v>216000</v>
      </c>
      <c r="R186" s="203">
        <f t="shared" ref="R186:S187" si="33">Q186</f>
        <v>216000</v>
      </c>
      <c r="S186" s="203">
        <f t="shared" si="33"/>
        <v>216000</v>
      </c>
      <c r="T186" s="181"/>
    </row>
    <row r="187" spans="1:20">
      <c r="A187" s="240">
        <v>67</v>
      </c>
      <c r="B187" s="179" t="s">
        <v>145</v>
      </c>
      <c r="C187" s="179"/>
      <c r="D187" s="191"/>
      <c r="E187" s="179">
        <v>10</v>
      </c>
      <c r="F187" s="182">
        <v>7</v>
      </c>
      <c r="G187" s="210">
        <v>540000</v>
      </c>
      <c r="H187" s="210">
        <v>10</v>
      </c>
      <c r="I187" s="210">
        <v>10</v>
      </c>
      <c r="J187" s="210">
        <v>10</v>
      </c>
      <c r="K187" s="210" t="s">
        <v>36</v>
      </c>
      <c r="L187" s="210" t="s">
        <v>36</v>
      </c>
      <c r="M187" s="210" t="s">
        <v>36</v>
      </c>
      <c r="N187" s="203">
        <v>0</v>
      </c>
      <c r="O187" s="203">
        <v>0</v>
      </c>
      <c r="P187" s="203">
        <v>0</v>
      </c>
      <c r="Q187" s="203">
        <v>1080000</v>
      </c>
      <c r="R187" s="203">
        <f t="shared" si="33"/>
        <v>1080000</v>
      </c>
      <c r="S187" s="203">
        <f t="shared" si="33"/>
        <v>1080000</v>
      </c>
      <c r="T187" s="181"/>
    </row>
    <row r="188" spans="1:20">
      <c r="A188" s="124"/>
      <c r="B188" s="124" t="s">
        <v>35</v>
      </c>
      <c r="C188" s="124"/>
      <c r="D188" s="125"/>
      <c r="E188" s="117"/>
      <c r="F188" s="117"/>
      <c r="G188" s="117"/>
      <c r="H188" s="117"/>
      <c r="I188" s="117"/>
      <c r="J188" s="117"/>
      <c r="K188" s="117"/>
      <c r="L188" s="117"/>
      <c r="M188" s="170"/>
      <c r="N188" s="116"/>
      <c r="O188" s="116"/>
      <c r="P188" s="116"/>
      <c r="Q188" s="116"/>
      <c r="R188" s="116"/>
      <c r="S188" s="116"/>
      <c r="T188" s="125"/>
    </row>
    <row r="189" spans="1:20" ht="13.5" customHeight="1">
      <c r="A189" s="241"/>
      <c r="B189" s="242" t="s">
        <v>61</v>
      </c>
      <c r="C189" s="243"/>
      <c r="D189" s="244"/>
      <c r="E189" s="245"/>
      <c r="F189" s="246"/>
      <c r="G189" s="247"/>
      <c r="H189" s="247"/>
      <c r="I189" s="247"/>
      <c r="J189" s="247"/>
      <c r="K189" s="247"/>
      <c r="L189" s="247"/>
      <c r="M189" s="248"/>
      <c r="N189" s="249"/>
      <c r="O189" s="249"/>
      <c r="P189" s="249"/>
      <c r="Q189" s="249"/>
      <c r="R189" s="249"/>
      <c r="S189" s="249"/>
      <c r="T189" s="244"/>
    </row>
    <row r="190" spans="1:20" ht="21" customHeight="1">
      <c r="A190" s="250">
        <v>68</v>
      </c>
      <c r="B190" s="251" t="s">
        <v>62</v>
      </c>
      <c r="C190" s="252" t="s">
        <v>126</v>
      </c>
      <c r="D190" s="253">
        <v>6</v>
      </c>
      <c r="E190" s="252">
        <v>1</v>
      </c>
      <c r="F190" s="254">
        <v>1</v>
      </c>
      <c r="G190" s="255">
        <f>20360*12</f>
        <v>244320</v>
      </c>
      <c r="H190" s="255">
        <v>1</v>
      </c>
      <c r="I190" s="255">
        <v>1</v>
      </c>
      <c r="J190" s="255">
        <v>1</v>
      </c>
      <c r="K190" s="255" t="s">
        <v>36</v>
      </c>
      <c r="L190" s="255" t="s">
        <v>36</v>
      </c>
      <c r="M190" s="256" t="s">
        <v>36</v>
      </c>
      <c r="N190" s="257">
        <f>(21190-20360)*12</f>
        <v>9960</v>
      </c>
      <c r="O190" s="257">
        <f>(22040-21190)*12</f>
        <v>10200</v>
      </c>
      <c r="P190" s="257">
        <f>(22920-22040)*12</f>
        <v>10560</v>
      </c>
      <c r="Q190" s="257">
        <f>G190+N190</f>
        <v>254280</v>
      </c>
      <c r="R190" s="257">
        <f>Q190+O190</f>
        <v>264480</v>
      </c>
      <c r="S190" s="257">
        <f>R190+P190</f>
        <v>275040</v>
      </c>
      <c r="T190" s="253"/>
    </row>
    <row r="191" spans="1:20">
      <c r="A191" s="258"/>
      <c r="B191" s="258" t="s">
        <v>35</v>
      </c>
      <c r="C191" s="258"/>
      <c r="D191" s="259"/>
      <c r="E191" s="132"/>
      <c r="F191" s="132"/>
      <c r="G191" s="138">
        <f>SUM(G176:G190)</f>
        <v>2205060</v>
      </c>
      <c r="H191" s="138"/>
      <c r="I191" s="138"/>
      <c r="J191" s="138"/>
      <c r="K191" s="138"/>
      <c r="L191" s="138"/>
      <c r="M191" s="138"/>
      <c r="N191" s="139">
        <f t="shared" ref="N191:S191" si="34">SUM(N176:N190)</f>
        <v>380520</v>
      </c>
      <c r="O191" s="139">
        <f t="shared" si="34"/>
        <v>56760</v>
      </c>
      <c r="P191" s="139">
        <f t="shared" si="34"/>
        <v>57720</v>
      </c>
      <c r="Q191" s="139">
        <f t="shared" si="34"/>
        <v>2829720</v>
      </c>
      <c r="R191" s="139">
        <f t="shared" si="34"/>
        <v>2886480</v>
      </c>
      <c r="S191" s="139">
        <f t="shared" si="34"/>
        <v>2944200</v>
      </c>
      <c r="T191" s="259"/>
    </row>
    <row r="192" spans="1:20" ht="16.5" thickBot="1">
      <c r="A192" s="133" t="s">
        <v>75</v>
      </c>
      <c r="B192" s="260" t="s">
        <v>35</v>
      </c>
      <c r="C192" s="261"/>
      <c r="D192" s="262"/>
      <c r="E192" s="263"/>
      <c r="F192" s="263"/>
      <c r="G192" s="264">
        <f>G24+G44+G84+G128+G158+G191</f>
        <v>12554980</v>
      </c>
      <c r="H192" s="264">
        <f>H24+H44+H84+H128+H158+H191</f>
        <v>0</v>
      </c>
      <c r="I192" s="264">
        <f>I24+I44+I84+I128+I158+I191</f>
        <v>0</v>
      </c>
      <c r="J192" s="264">
        <f>J24+J44+J84+J128+J158+J191</f>
        <v>0</v>
      </c>
      <c r="K192" s="264">
        <f>K24+K44+K84+K128+K158+K191</f>
        <v>0</v>
      </c>
      <c r="L192" s="264">
        <f>L24+L44+L84+L128+L158+L191</f>
        <v>0</v>
      </c>
      <c r="M192" s="264">
        <f>M24+M44+M84+M128+M158+M191</f>
        <v>0</v>
      </c>
      <c r="N192" s="265">
        <f>N24+N44+N84+N128+N158+N191</f>
        <v>1688920</v>
      </c>
      <c r="O192" s="265">
        <f>O24+O44+O84+O128+O158+O191</f>
        <v>441120</v>
      </c>
      <c r="P192" s="265">
        <f>P24+P44+P84+P128+P158+P191</f>
        <v>453960</v>
      </c>
      <c r="Q192" s="265">
        <f>Q24+Q44+Q84+Q128+Q158+Q191</f>
        <v>14704040</v>
      </c>
      <c r="R192" s="265">
        <f>R24+R44+R84+R128+R158+R191</f>
        <v>15138321</v>
      </c>
      <c r="S192" s="265">
        <f>S24+S44+S84+S128+S158+S191</f>
        <v>15592241</v>
      </c>
      <c r="T192" s="160"/>
    </row>
    <row r="193" spans="1:20" s="140" customFormat="1" ht="29.25" customHeight="1" thickTop="1">
      <c r="A193" s="266" t="s">
        <v>76</v>
      </c>
      <c r="B193" s="267" t="s">
        <v>66</v>
      </c>
      <c r="C193" s="268"/>
      <c r="D193" s="269"/>
      <c r="E193" s="149"/>
      <c r="F193" s="149"/>
      <c r="G193" s="149"/>
      <c r="H193" s="149"/>
      <c r="I193" s="268"/>
      <c r="J193" s="268"/>
      <c r="K193" s="146"/>
      <c r="L193" s="146"/>
      <c r="M193" s="146"/>
      <c r="N193" s="150"/>
      <c r="O193" s="150"/>
      <c r="P193" s="150"/>
      <c r="Q193" s="270">
        <f>Q192*20/100</f>
        <v>2940808</v>
      </c>
      <c r="R193" s="270">
        <f t="shared" ref="R193:S193" si="35">R192*20/100</f>
        <v>3027664.2</v>
      </c>
      <c r="S193" s="270">
        <f t="shared" si="35"/>
        <v>3118448.2</v>
      </c>
      <c r="T193" s="161"/>
    </row>
    <row r="194" spans="1:20" s="140" customFormat="1" ht="12.75">
      <c r="A194" s="266" t="s">
        <v>130</v>
      </c>
      <c r="B194" s="267" t="s">
        <v>68</v>
      </c>
      <c r="C194" s="267"/>
      <c r="D194" s="271"/>
      <c r="E194" s="151"/>
      <c r="F194" s="151"/>
      <c r="G194" s="151"/>
      <c r="H194" s="151"/>
      <c r="I194" s="267"/>
      <c r="J194" s="267"/>
      <c r="K194" s="147"/>
      <c r="L194" s="147"/>
      <c r="M194" s="147"/>
      <c r="N194" s="152"/>
      <c r="O194" s="152"/>
      <c r="P194" s="152"/>
      <c r="Q194" s="272">
        <f>SUM(Q192:Q193)</f>
        <v>17644848</v>
      </c>
      <c r="R194" s="272">
        <f>SUM(R192:R193)</f>
        <v>18165985.199999999</v>
      </c>
      <c r="S194" s="272">
        <f>SUM(S192:S193)</f>
        <v>18710689.199999999</v>
      </c>
      <c r="T194" s="161"/>
    </row>
    <row r="195" spans="1:20" s="140" customFormat="1" ht="25.5">
      <c r="A195" s="273" t="s">
        <v>131</v>
      </c>
      <c r="B195" s="274" t="s">
        <v>69</v>
      </c>
      <c r="C195" s="274"/>
      <c r="D195" s="275"/>
      <c r="E195" s="153"/>
      <c r="F195" s="153"/>
      <c r="G195" s="153"/>
      <c r="H195" s="153"/>
      <c r="I195" s="274"/>
      <c r="J195" s="274"/>
      <c r="K195" s="148"/>
      <c r="L195" s="148"/>
      <c r="M195" s="148"/>
      <c r="N195" s="154"/>
      <c r="O195" s="154"/>
      <c r="P195" s="154"/>
      <c r="Q195" s="276">
        <f>Q194/55000000*100</f>
        <v>32.081541818181819</v>
      </c>
      <c r="R195" s="276">
        <f>R194/57750000*100</f>
        <v>31.456251428571424</v>
      </c>
      <c r="S195" s="276">
        <f>S194/60637500*100</f>
        <v>30.856630303030304</v>
      </c>
      <c r="T195" s="162"/>
    </row>
    <row r="198" spans="1:20" ht="20.25">
      <c r="M198" s="166"/>
      <c r="Q198" s="134"/>
      <c r="T198" s="169"/>
    </row>
    <row r="199" spans="1:20">
      <c r="T199" s="176">
        <v>21</v>
      </c>
    </row>
  </sheetData>
  <mergeCells count="146">
    <mergeCell ref="A171:A174"/>
    <mergeCell ref="B171:B174"/>
    <mergeCell ref="F171:G171"/>
    <mergeCell ref="H171:J171"/>
    <mergeCell ref="K171:M171"/>
    <mergeCell ref="N171:P171"/>
    <mergeCell ref="Q171:S172"/>
    <mergeCell ref="T171:T174"/>
    <mergeCell ref="F172:G172"/>
    <mergeCell ref="H172:J172"/>
    <mergeCell ref="K172:M172"/>
    <mergeCell ref="N172:P172"/>
    <mergeCell ref="H173:H174"/>
    <mergeCell ref="I173:I174"/>
    <mergeCell ref="J173:J174"/>
    <mergeCell ref="Q173:Q174"/>
    <mergeCell ref="R173:R174"/>
    <mergeCell ref="S173:S174"/>
    <mergeCell ref="K173:K174"/>
    <mergeCell ref="L173:L174"/>
    <mergeCell ref="M173:M174"/>
    <mergeCell ref="N173:N174"/>
    <mergeCell ref="O173:O174"/>
    <mergeCell ref="P173:P174"/>
    <mergeCell ref="T141:T144"/>
    <mergeCell ref="F142:G142"/>
    <mergeCell ref="H142:J142"/>
    <mergeCell ref="K142:M142"/>
    <mergeCell ref="N142:P142"/>
    <mergeCell ref="H143:H144"/>
    <mergeCell ref="I143:I144"/>
    <mergeCell ref="J143:J144"/>
    <mergeCell ref="K143:K144"/>
    <mergeCell ref="L143:L144"/>
    <mergeCell ref="O143:O144"/>
    <mergeCell ref="P143:P144"/>
    <mergeCell ref="Q143:Q144"/>
    <mergeCell ref="R143:R144"/>
    <mergeCell ref="S143:S144"/>
    <mergeCell ref="A141:A144"/>
    <mergeCell ref="B141:B144"/>
    <mergeCell ref="F141:G141"/>
    <mergeCell ref="H141:J141"/>
    <mergeCell ref="K141:M141"/>
    <mergeCell ref="N141:P141"/>
    <mergeCell ref="Q141:S142"/>
    <mergeCell ref="M143:M144"/>
    <mergeCell ref="N143:N144"/>
    <mergeCell ref="T96:T112"/>
    <mergeCell ref="F110:G110"/>
    <mergeCell ref="H110:J110"/>
    <mergeCell ref="K110:M110"/>
    <mergeCell ref="N110:P110"/>
    <mergeCell ref="H111:H112"/>
    <mergeCell ref="I111:I112"/>
    <mergeCell ref="J111:J112"/>
    <mergeCell ref="K111:K112"/>
    <mergeCell ref="L111:L112"/>
    <mergeCell ref="S111:S112"/>
    <mergeCell ref="M111:M112"/>
    <mergeCell ref="N111:N112"/>
    <mergeCell ref="O111:O112"/>
    <mergeCell ref="P111:P112"/>
    <mergeCell ref="Q111:Q112"/>
    <mergeCell ref="R111:R112"/>
    <mergeCell ref="A96:A112"/>
    <mergeCell ref="B96:B112"/>
    <mergeCell ref="F96:G96"/>
    <mergeCell ref="H96:J96"/>
    <mergeCell ref="K96:M96"/>
    <mergeCell ref="N96:P96"/>
    <mergeCell ref="Q96:S110"/>
    <mergeCell ref="K63:K64"/>
    <mergeCell ref="L63:L64"/>
    <mergeCell ref="M63:M64"/>
    <mergeCell ref="N63:N64"/>
    <mergeCell ref="O63:O64"/>
    <mergeCell ref="P63:P64"/>
    <mergeCell ref="A61:A64"/>
    <mergeCell ref="B61:B64"/>
    <mergeCell ref="T61:T64"/>
    <mergeCell ref="F62:G62"/>
    <mergeCell ref="H62:J62"/>
    <mergeCell ref="K62:M62"/>
    <mergeCell ref="N62:P62"/>
    <mergeCell ref="H63:H64"/>
    <mergeCell ref="I63:I64"/>
    <mergeCell ref="J63:J64"/>
    <mergeCell ref="Q63:Q64"/>
    <mergeCell ref="R63:R64"/>
    <mergeCell ref="S63:S64"/>
    <mergeCell ref="F61:G61"/>
    <mergeCell ref="H61:J61"/>
    <mergeCell ref="K61:M61"/>
    <mergeCell ref="T27:T30"/>
    <mergeCell ref="F28:G28"/>
    <mergeCell ref="H28:J28"/>
    <mergeCell ref="K28:M28"/>
    <mergeCell ref="N28:P28"/>
    <mergeCell ref="H29:H30"/>
    <mergeCell ref="I29:I30"/>
    <mergeCell ref="J29:J30"/>
    <mergeCell ref="K29:K30"/>
    <mergeCell ref="L29:L30"/>
    <mergeCell ref="F27:G27"/>
    <mergeCell ref="H27:J27"/>
    <mergeCell ref="K27:M27"/>
    <mergeCell ref="N27:P27"/>
    <mergeCell ref="Q27:S28"/>
    <mergeCell ref="M29:M30"/>
    <mergeCell ref="N29:N30"/>
    <mergeCell ref="O29:O30"/>
    <mergeCell ref="A27:A30"/>
    <mergeCell ref="B27:B30"/>
    <mergeCell ref="N61:P61"/>
    <mergeCell ref="Q61:S62"/>
    <mergeCell ref="L5:L6"/>
    <mergeCell ref="M5:M6"/>
    <mergeCell ref="H5:H6"/>
    <mergeCell ref="I5:I6"/>
    <mergeCell ref="J5:J6"/>
    <mergeCell ref="K5:K6"/>
    <mergeCell ref="P29:P30"/>
    <mergeCell ref="Q29:Q30"/>
    <mergeCell ref="R29:R30"/>
    <mergeCell ref="S29:S30"/>
    <mergeCell ref="A1:T1"/>
    <mergeCell ref="A2:T2"/>
    <mergeCell ref="A3:A6"/>
    <mergeCell ref="B3:B6"/>
    <mergeCell ref="F3:G3"/>
    <mergeCell ref="H3:J3"/>
    <mergeCell ref="K3:M3"/>
    <mergeCell ref="N3:P3"/>
    <mergeCell ref="Q3:S4"/>
    <mergeCell ref="T3:T6"/>
    <mergeCell ref="N5:N6"/>
    <mergeCell ref="O5:O6"/>
    <mergeCell ref="P5:P6"/>
    <mergeCell ref="Q5:Q6"/>
    <mergeCell ref="R5:R6"/>
    <mergeCell ref="S5:S6"/>
    <mergeCell ref="F4:G4"/>
    <mergeCell ref="H4:J4"/>
    <mergeCell ref="K4:M4"/>
    <mergeCell ref="N4:P4"/>
  </mergeCells>
  <pageMargins left="3.937007874015748E-2" right="3.937007874015748E-2" top="3.937007874015748E-2" bottom="3.937007874015748E-2" header="3.937007874015748E-2" footer="3.937007874015748E-2"/>
  <pageSetup paperSize="9" orientation="landscape" horizontalDpi="120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Sheet1</vt:lpstr>
      <vt:lpstr>Sheet2</vt:lpstr>
      <vt:lpstr>ภาระค่าใช้จ่าย</vt:lpstr>
      <vt:lpstr>Sheet1!OLE_LINK1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Windows User</cp:lastModifiedBy>
  <cp:lastPrinted>2015-06-08T09:11:40Z</cp:lastPrinted>
  <dcterms:created xsi:type="dcterms:W3CDTF">2011-09-14T02:00:27Z</dcterms:created>
  <dcterms:modified xsi:type="dcterms:W3CDTF">2015-06-08T09:12:34Z</dcterms:modified>
</cp:coreProperties>
</file>